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_xlnm.Print_Area" localSheetId="0">'Reporte de Formatos'!$C$7:$J$80</definedName>
    <definedName name="hidden1">'hidden1'!$A$1:$A$10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N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TABLA 211544</t>
        </r>
      </text>
    </comment>
    <comment ref="O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TABLA 211546</t>
        </r>
      </text>
    </comment>
    <comment ref="P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TABLA 211543</t>
        </r>
      </text>
    </comment>
    <comment ref="R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TABLA 211549</t>
        </r>
      </text>
    </comment>
    <comment ref="S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TABLA 211545</t>
        </r>
      </text>
    </comment>
    <comment ref="T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TABLA 211547</t>
        </r>
      </text>
    </comment>
    <comment ref="U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TABLA 211550</t>
        </r>
      </text>
    </comment>
    <comment ref="V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TABLA 211551</t>
        </r>
      </text>
    </comment>
    <comment ref="W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TABLA 211551</t>
        </r>
      </text>
    </comment>
    <comment ref="X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TABLA 211553</t>
        </r>
      </text>
    </comment>
    <comment ref="Y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TABLA 211554</t>
        </r>
      </text>
    </comment>
    <comment ref="Z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TABLA 211555</t>
        </r>
      </text>
    </comment>
    <comment ref="AA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TABLA 211548</t>
        </r>
      </text>
    </comment>
  </commentList>
</comments>
</file>

<file path=xl/sharedStrings.xml><?xml version="1.0" encoding="utf-8"?>
<sst xmlns="http://schemas.openxmlformats.org/spreadsheetml/2006/main" count="1422" uniqueCount="423">
  <si>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</si>
  <si>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</si>
  <si>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</si>
  <si>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</si>
  <si>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</si>
  <si>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</si>
  <si>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</si>
  <si>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</si>
  <si>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</si>
  <si>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</si>
  <si>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</si>
  <si>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</si>
  <si>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</si>
  <si>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</si>
  <si>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</si>
  <si>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</si>
  <si>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</si>
  <si>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</si>
  <si>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</si>
  <si>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</si>
  <si>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</si>
  <si>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</si>
  <si>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</si>
  <si>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</si>
  <si>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</si>
  <si>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</si>
  <si>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</si>
  <si>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</si>
  <si>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</si>
  <si>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</si>
  <si>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</si>
  <si>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</si>
  <si>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</si>
  <si>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</si>
  <si>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</si>
  <si>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</si>
  <si>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</si>
  <si>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</si>
  <si>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</si>
  <si>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</si>
  <si>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</si>
  <si>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</si>
  <si>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</si>
  <si>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</si>
  <si>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</si>
  <si>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</si>
  <si>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</si>
  <si>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</si>
  <si>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</si>
  <si>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</si>
  <si>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</si>
  <si>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</si>
  <si>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</si>
  <si>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</si>
  <si>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</si>
  <si>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</si>
  <si>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</si>
  <si>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</si>
  <si>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</si>
  <si>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</si>
  <si>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</si>
  <si>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</si>
  <si>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</si>
  <si>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</si>
  <si>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</si>
  <si>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</si>
  <si>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</si>
  <si>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</si>
  <si>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</si>
  <si>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</si>
  <si>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</si>
  <si>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</si>
  <si>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</si>
  <si>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</si>
  <si>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211544'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</si>
  <si>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</si>
  <si>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</si>
  <si>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</si>
  <si>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</si>
  <si>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</si>
  <si>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</si>
  <si>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</si>
  <si>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</si>
  <si>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</si>
  <si>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</si>
  <si>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211546'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</si>
  <si>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</si>
  <si>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</si>
  <si>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</si>
  <si>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</si>
  <si>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</si>
  <si>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</si>
  <si>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</si>
  <si>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</si>
  <si>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Colocar el ID que contiene los datos de la hoja: 'Tabla 211542'</t>
  </si>
  <si>
    <t>23092</t>
  </si>
  <si>
    <t>23093</t>
  </si>
  <si>
    <t>23094</t>
  </si>
  <si>
    <t>23095</t>
  </si>
  <si>
    <t>Sistemas de compensación</t>
  </si>
  <si>
    <t>Colocar el ID que contiene los datos de la hoja: 'Tabla 211543'</t>
  </si>
  <si>
    <t>23096</t>
  </si>
  <si>
    <t>23097</t>
  </si>
  <si>
    <t>23098</t>
  </si>
  <si>
    <t>23099</t>
  </si>
  <si>
    <t>Gratificaciones</t>
  </si>
  <si>
    <t>Colocar el ID que contiene los datos de la hoja: 'Tabla 211549'</t>
  </si>
  <si>
    <t>23120</t>
  </si>
  <si>
    <t>23121</t>
  </si>
  <si>
    <t>23122</t>
  </si>
  <si>
    <t>23123</t>
  </si>
  <si>
    <t>Primas</t>
  </si>
  <si>
    <t>Colocar el ID que contiene los datos de la hoja: 'Tabla 211545'</t>
  </si>
  <si>
    <t>23104</t>
  </si>
  <si>
    <t>23105</t>
  </si>
  <si>
    <t>23106</t>
  </si>
  <si>
    <t>23107</t>
  </si>
  <si>
    <t>Comisiones</t>
  </si>
  <si>
    <t>Colocar el ID que contiene los datos de la hoja: 'Tabla 211547'</t>
  </si>
  <si>
    <t>23112</t>
  </si>
  <si>
    <t>23113</t>
  </si>
  <si>
    <t>23114</t>
  </si>
  <si>
    <t>23115</t>
  </si>
  <si>
    <t>Descripción</t>
  </si>
  <si>
    <t>Dietas</t>
  </si>
  <si>
    <t>Colocar el ID que contiene los datos de la hoja: 'Tabla 211550'</t>
  </si>
  <si>
    <t>23124</t>
  </si>
  <si>
    <t>23125</t>
  </si>
  <si>
    <t>23126</t>
  </si>
  <si>
    <t>23127</t>
  </si>
  <si>
    <t>Bonos</t>
  </si>
  <si>
    <t>Colocar el ID que contiene los datos de la hoja: 'Tabla 211552'</t>
  </si>
  <si>
    <t>23132</t>
  </si>
  <si>
    <t>23133</t>
  </si>
  <si>
    <t>23134</t>
  </si>
  <si>
    <t>23135</t>
  </si>
  <si>
    <t>Estímulos</t>
  </si>
  <si>
    <t>Colocar el ID que contiene los datos de la hoja: 'Tabla 211551'</t>
  </si>
  <si>
    <t>23128</t>
  </si>
  <si>
    <t>23129</t>
  </si>
  <si>
    <t>23130</t>
  </si>
  <si>
    <t>23131</t>
  </si>
  <si>
    <t>Apoyos económicos</t>
  </si>
  <si>
    <t>Colocar el ID que contiene los datos de la hoja: 'Tabla 211553'</t>
  </si>
  <si>
    <t>23136</t>
  </si>
  <si>
    <t>23137</t>
  </si>
  <si>
    <t>23138</t>
  </si>
  <si>
    <t>23139</t>
  </si>
  <si>
    <t>Prestaciones económicas</t>
  </si>
  <si>
    <t>Colocar el ID que contiene los datos de la hoja: 'Tabla 211554'</t>
  </si>
  <si>
    <t>23140</t>
  </si>
  <si>
    <t>23141</t>
  </si>
  <si>
    <t>23142</t>
  </si>
  <si>
    <t>23143</t>
  </si>
  <si>
    <t>Prestaciones en especie</t>
  </si>
  <si>
    <t>Colocar el ID que contiene los datos de la hoja: 'Tabla 211555'</t>
  </si>
  <si>
    <t>23144</t>
  </si>
  <si>
    <t>23145</t>
  </si>
  <si>
    <t>23146</t>
  </si>
  <si>
    <t>23147</t>
  </si>
  <si>
    <t>Otro tipo de percepción</t>
  </si>
  <si>
    <t>Colocar el ID que contiene los datos de la hoja: 'Tabla 211548'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</si>
  <si>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</si>
  <si>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</si>
  <si>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</si>
  <si>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</si>
  <si>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</si>
  <si>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</si>
  <si>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</si>
  <si>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</si>
  <si>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</si>
  <si>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servidor público de confianza</t>
  </si>
  <si>
    <t>2.3</t>
  </si>
  <si>
    <t>3.1</t>
  </si>
  <si>
    <t>3.3</t>
  </si>
  <si>
    <t>4.1</t>
  </si>
  <si>
    <t>4.2</t>
  </si>
  <si>
    <t>SECRETARIO DE ESTADO</t>
  </si>
  <si>
    <t>SUBSECRETARIO</t>
  </si>
  <si>
    <t>DIRECTOR DE AREA</t>
  </si>
  <si>
    <t>OFICINA DEL SECRETARIO</t>
  </si>
  <si>
    <t>SUBSECRETARIA DE FOMENTO AL EMPLEO Y PRODUCTIVIDAD</t>
  </si>
  <si>
    <t>SUBSECRETARIA DE VINCULACION CARMEN</t>
  </si>
  <si>
    <t>COORDINACION DE ADMINISTRACION Y FINANZAS</t>
  </si>
  <si>
    <t>DIRECCION DE INSPECCION DEL TRABAJO</t>
  </si>
  <si>
    <t>JUNTA LOCAL DE CONCILIACION Y ARBITRAJE</t>
  </si>
  <si>
    <t>SERVICIO NACIONAL DE EMPLEO CAMPECHE</t>
  </si>
  <si>
    <t>HILDA EUGENIA</t>
  </si>
  <si>
    <t>SUSAN LORIAN</t>
  </si>
  <si>
    <t>JAIME ERMILO</t>
  </si>
  <si>
    <t>MARIA CONCEPCION</t>
  </si>
  <si>
    <t>HORACIO</t>
  </si>
  <si>
    <t>ROSELY ALEJANDRA</t>
  </si>
  <si>
    <t>PABLO GUADALUPE</t>
  </si>
  <si>
    <t>GABRIELA PRIMAVERA</t>
  </si>
  <si>
    <t>VELAZQUEZ</t>
  </si>
  <si>
    <t>LOPEZ</t>
  </si>
  <si>
    <t>OLIVERA</t>
  </si>
  <si>
    <t>CAMPOS</t>
  </si>
  <si>
    <t>GUZMAN</t>
  </si>
  <si>
    <t>COCOM</t>
  </si>
  <si>
    <t>GOMEZ</t>
  </si>
  <si>
    <t>RODRIGUEZ</t>
  </si>
  <si>
    <t>DIAZ</t>
  </si>
  <si>
    <t>NOVELO</t>
  </si>
  <si>
    <t>DUARTE</t>
  </si>
  <si>
    <t>TOMAS</t>
  </si>
  <si>
    <t>COUOH</t>
  </si>
  <si>
    <t>SOSA</t>
  </si>
  <si>
    <t>CABALLERO</t>
  </si>
  <si>
    <t>5.1</t>
  </si>
  <si>
    <t>SECRETARIO GENERAL DE ACUERDOS</t>
  </si>
  <si>
    <t>SUBDIRECTOR</t>
  </si>
  <si>
    <t>PDTE. JUNTA DE CONCILIACION Y ARBITRAJE CARMEN</t>
  </si>
  <si>
    <t>PEDRO ALBERTO RICARDO</t>
  </si>
  <si>
    <t>SANCHEZ</t>
  </si>
  <si>
    <t>GUERRERO</t>
  </si>
  <si>
    <t>ELFFIE SELENE</t>
  </si>
  <si>
    <t>DZIB</t>
  </si>
  <si>
    <t>DEL TORO</t>
  </si>
  <si>
    <t>MARTIN GERARDO</t>
  </si>
  <si>
    <t>PAVON</t>
  </si>
  <si>
    <t>CACERES</t>
  </si>
  <si>
    <t>JOSE ALFREDO</t>
  </si>
  <si>
    <t>LORIA</t>
  </si>
  <si>
    <t>UC</t>
  </si>
  <si>
    <t>AMADO AGUSTIN</t>
  </si>
  <si>
    <t>GARCIA</t>
  </si>
  <si>
    <t>CABRERA</t>
  </si>
  <si>
    <t>6.1</t>
  </si>
  <si>
    <t>7.1</t>
  </si>
  <si>
    <t>COORDINADOR</t>
  </si>
  <si>
    <t>PROCURADURIA ESTATAL DE LA DEFENSA DEL TRABAJO</t>
  </si>
  <si>
    <t>AUXILIAR DE JUNTA</t>
  </si>
  <si>
    <t>JEFE DE DEPARTAMENTO</t>
  </si>
  <si>
    <t>IRLANDA ELIZABETH</t>
  </si>
  <si>
    <t>SOLIS</t>
  </si>
  <si>
    <t>ALCOCER</t>
  </si>
  <si>
    <t>RICARDO DE LA CRUZ</t>
  </si>
  <si>
    <t>UICAB</t>
  </si>
  <si>
    <t>LUISA LEONIDA</t>
  </si>
  <si>
    <t>SIERRA</t>
  </si>
  <si>
    <t>LARA</t>
  </si>
  <si>
    <t>CLAUDIO ALEJANDRO</t>
  </si>
  <si>
    <t>ZETINA</t>
  </si>
  <si>
    <t>COLLI</t>
  </si>
  <si>
    <t>FABIAN JESSEF</t>
  </si>
  <si>
    <t>CASTILLO</t>
  </si>
  <si>
    <t>SECRETARIO DE ACUERDOS</t>
  </si>
  <si>
    <t>LUIS CANDELARIO</t>
  </si>
  <si>
    <t>YERBES</t>
  </si>
  <si>
    <t>NANCY EUGENIA</t>
  </si>
  <si>
    <t>MAGAÑA</t>
  </si>
  <si>
    <t>CANCHE</t>
  </si>
  <si>
    <t>8.1</t>
  </si>
  <si>
    <t>8.2</t>
  </si>
  <si>
    <t>ANALISTA</t>
  </si>
  <si>
    <t>ANALISTA ESPECIALIZADO</t>
  </si>
  <si>
    <t>AUXILIAR JURIDICO</t>
  </si>
  <si>
    <t>JEFE DE UNIDAD</t>
  </si>
  <si>
    <t>TRIBUNAL BUROCRATICO DE CONCILIACION Y ARBITRAJE</t>
  </si>
  <si>
    <t>BEATRIZ</t>
  </si>
  <si>
    <t>HERNANDEZ</t>
  </si>
  <si>
    <t>HERRERIAS</t>
  </si>
  <si>
    <t>JAVIER IGNACIO</t>
  </si>
  <si>
    <t>CHERREZ</t>
  </si>
  <si>
    <t>THANIA IVONNE</t>
  </si>
  <si>
    <t>CANTUN</t>
  </si>
  <si>
    <t>QUEB</t>
  </si>
  <si>
    <t>JORGE ALBERTO</t>
  </si>
  <si>
    <t>JESUS</t>
  </si>
  <si>
    <t>GUTIERREZ</t>
  </si>
  <si>
    <t>ALEJANDRA</t>
  </si>
  <si>
    <t>MORALES</t>
  </si>
  <si>
    <t>CUEVAS</t>
  </si>
  <si>
    <t>MARISOL</t>
  </si>
  <si>
    <t>MARTINEZ</t>
  </si>
  <si>
    <t>POOL</t>
  </si>
  <si>
    <t>9.1</t>
  </si>
  <si>
    <t>ALMACENISTA</t>
  </si>
  <si>
    <t>EFREN RICARDO</t>
  </si>
  <si>
    <t>MANZANILLA</t>
  </si>
  <si>
    <t>ALCANTARA</t>
  </si>
  <si>
    <t>CARLOS CANDELARIO</t>
  </si>
  <si>
    <t>R. DE LA GALA</t>
  </si>
  <si>
    <t>ORTEGON</t>
  </si>
  <si>
    <t>MARIA DEL CARMEN</t>
  </si>
  <si>
    <t>NAH</t>
  </si>
  <si>
    <t>INSPECTOR A</t>
  </si>
  <si>
    <t>MARCOS FRANCISCO</t>
  </si>
  <si>
    <t>OROPEZA</t>
  </si>
  <si>
    <t>MONTENEGRO</t>
  </si>
  <si>
    <t>VICTOR TRINIDAD</t>
  </si>
  <si>
    <t>REPRESENTANTE PATRONAL</t>
  </si>
  <si>
    <t>JUAN JOSE</t>
  </si>
  <si>
    <t>RAMIREZ</t>
  </si>
  <si>
    <t>OJEDA</t>
  </si>
  <si>
    <t>ROSA ELIA</t>
  </si>
  <si>
    <t>MALDONADO</t>
  </si>
  <si>
    <t>ANALISTA A</t>
  </si>
  <si>
    <t>ZOEMY DE LOS ANGELES</t>
  </si>
  <si>
    <t>RAMOS</t>
  </si>
  <si>
    <t>REPRESENTANTE DE OBRERO</t>
  </si>
  <si>
    <t>JOSE LUIS</t>
  </si>
  <si>
    <t>CHAVEZ</t>
  </si>
  <si>
    <t>ROMAN ALBERTO</t>
  </si>
  <si>
    <t>SILVA</t>
  </si>
  <si>
    <t>PROMOTOR A</t>
  </si>
  <si>
    <t>LEYDI SOFIA</t>
  </si>
  <si>
    <t>CHAN</t>
  </si>
  <si>
    <t>ROSAS</t>
  </si>
  <si>
    <t>MARIA CRISTINA ANTONIA</t>
  </si>
  <si>
    <t>CERON</t>
  </si>
  <si>
    <t>CAÑETAS</t>
  </si>
  <si>
    <t>REPRESENTANTE SINDICAL</t>
  </si>
  <si>
    <t>LUIS FELIPE</t>
  </si>
  <si>
    <t>MAS</t>
  </si>
  <si>
    <t>ACTUARIO</t>
  </si>
  <si>
    <t>SUBSECRETARIA DE TRABAJO Y PREVISION SOCIAL</t>
  </si>
  <si>
    <t>ROSA ELENA</t>
  </si>
  <si>
    <t>SALAZAR</t>
  </si>
  <si>
    <t>CRUZ</t>
  </si>
  <si>
    <t>SILVIO</t>
  </si>
  <si>
    <t>CORREA</t>
  </si>
  <si>
    <t>PEREZ</t>
  </si>
  <si>
    <t>UNIDAD DE TRANSPARENCIA</t>
  </si>
  <si>
    <t>CARLOS ALFREDO</t>
  </si>
  <si>
    <t>TORRES</t>
  </si>
  <si>
    <t>CANUL</t>
  </si>
  <si>
    <t>9.2</t>
  </si>
  <si>
    <t>MAGDA TERESA</t>
  </si>
  <si>
    <t>10.0</t>
  </si>
  <si>
    <t>OFICIAL ADMINISTRATIVO</t>
  </si>
  <si>
    <t>ERICK ALEJANDRO</t>
  </si>
  <si>
    <t>SECRETARIA E</t>
  </si>
  <si>
    <t>LORENA PATRICIA</t>
  </si>
  <si>
    <t>CONCHA</t>
  </si>
  <si>
    <t>AUXILIAR DE OFICINA</t>
  </si>
  <si>
    <t>LUZ ALBA</t>
  </si>
  <si>
    <t>GONZALEZ</t>
  </si>
  <si>
    <t>GUADALUPE DEL CARMEN</t>
  </si>
  <si>
    <t>CHUC</t>
  </si>
  <si>
    <t>ALMEYDA</t>
  </si>
  <si>
    <t>AMIRA</t>
  </si>
  <si>
    <t>ESCALANTE</t>
  </si>
  <si>
    <t>SANDOVAL</t>
  </si>
  <si>
    <t>ANA FLOR</t>
  </si>
  <si>
    <t>HEREDIA</t>
  </si>
  <si>
    <t>10.1</t>
  </si>
  <si>
    <t>INTENDENTE</t>
  </si>
  <si>
    <t>MARIA DEL JESUS</t>
  </si>
  <si>
    <t>ROBALDINO</t>
  </si>
  <si>
    <t>AUXILIAR ADMINISTRATIVO</t>
  </si>
  <si>
    <t>VERONICA</t>
  </si>
  <si>
    <t>MIJANGOS</t>
  </si>
  <si>
    <t>OCHOA</t>
  </si>
  <si>
    <t>ANTONIA CARMINA</t>
  </si>
  <si>
    <t>PACHECO</t>
  </si>
  <si>
    <t>AUXILIAR TECNICO</t>
  </si>
  <si>
    <t>SILVIA</t>
  </si>
  <si>
    <t>LANDEROS</t>
  </si>
  <si>
    <t>MARIA CANDELARIA</t>
  </si>
  <si>
    <t>BONORA</t>
  </si>
  <si>
    <t>VAZQUEZ</t>
  </si>
  <si>
    <t>YESENIA DEL CARMEN</t>
  </si>
  <si>
    <t>RAMONA</t>
  </si>
  <si>
    <t>CORTES</t>
  </si>
  <si>
    <t>CU</t>
  </si>
  <si>
    <t>JORGE ADRIAN</t>
  </si>
  <si>
    <t>FLORES</t>
  </si>
  <si>
    <t>CARILLO</t>
  </si>
  <si>
    <t>BIVIANA GUADALUPE</t>
  </si>
  <si>
    <t>ZAVALA</t>
  </si>
  <si>
    <t>SUSANA</t>
  </si>
  <si>
    <t>HAAS</t>
  </si>
  <si>
    <t>NAAL</t>
  </si>
  <si>
    <t>10.2</t>
  </si>
  <si>
    <t>SECRETARIA D</t>
  </si>
  <si>
    <t>MARGARITA DEL CARMEN</t>
  </si>
  <si>
    <t>POLANCO</t>
  </si>
  <si>
    <t>CONCEPCION</t>
  </si>
  <si>
    <t>ROMERO</t>
  </si>
  <si>
    <t>PRIETO</t>
  </si>
  <si>
    <t>COORDINACION ADMINISTRATIVA</t>
  </si>
  <si>
    <t>Quinquenio</t>
  </si>
  <si>
    <t>MXN</t>
  </si>
  <si>
    <t>Estimulo de puntualidad y asistencia</t>
  </si>
  <si>
    <t>Riesgo de Trabajo</t>
  </si>
  <si>
    <t>Vales de mercancía mensuales</t>
  </si>
  <si>
    <t>CAPTURISTA B</t>
  </si>
  <si>
    <t>BENJAMIN FRANCISCO</t>
  </si>
  <si>
    <t>CAHUICH</t>
  </si>
  <si>
    <t>MAYRAN YADIRA</t>
  </si>
  <si>
    <t>GALLEGOS</t>
  </si>
  <si>
    <t>PIÑA</t>
  </si>
  <si>
    <t>KEVIN DAVID</t>
  </si>
  <si>
    <t>ECHEVERRIA</t>
  </si>
  <si>
    <t>CARRERA</t>
  </si>
  <si>
    <t>SUBPROCURADOR</t>
  </si>
  <si>
    <t>STEPHANY GUADALUPE</t>
  </si>
  <si>
    <t>CAN</t>
  </si>
  <si>
    <t>BRICEÑO</t>
  </si>
  <si>
    <t>Quincenal</t>
  </si>
  <si>
    <t>01/07/2017 a 30/09/2017</t>
  </si>
  <si>
    <t>MARBELLA MAYELA</t>
  </si>
  <si>
    <t>RANGEL</t>
  </si>
  <si>
    <t>HERRERA</t>
  </si>
  <si>
    <t>JUNTAS ESPECIALES DE LA LOCAL DE CONCILIACION Y ARBITRAJE CD. CARMEN</t>
  </si>
  <si>
    <t>JESSICA GUADALUPE</t>
  </si>
  <si>
    <t>ORDOÑEZ</t>
  </si>
  <si>
    <t>ALEJO</t>
  </si>
  <si>
    <t>DIRECCION DE PRODUCTIVIDAD Y VINCULACION LABORAL</t>
  </si>
  <si>
    <t>TANIA MARIA</t>
  </si>
  <si>
    <t>RUELAS</t>
  </si>
  <si>
    <t>BERNES</t>
  </si>
  <si>
    <t>SECRETARIA EJECUTIVA C</t>
  </si>
  <si>
    <t>EVA VIRIDIANA</t>
  </si>
  <si>
    <t>DULCE MARIA</t>
  </si>
  <si>
    <t>HAU</t>
  </si>
  <si>
    <t>CARVAJAL</t>
  </si>
  <si>
    <t>XIOMARA</t>
  </si>
  <si>
    <t>RODRIGUEZ DE LA GALA</t>
  </si>
  <si>
    <t>AZAR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</si>
</sst>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zo Sans"/>
      <family val="2"/>
    </font>
    <font>
      <sz val="11"/>
      <color indexed="9"/>
      <name val="Azo Sans"/>
      <family val="2"/>
    </font>
    <font>
      <sz val="11"/>
      <color indexed="17"/>
      <name val="Azo Sans"/>
      <family val="2"/>
    </font>
    <font>
      <b/>
      <sz val="11"/>
      <color indexed="52"/>
      <name val="Azo Sans"/>
      <family val="2"/>
    </font>
    <font>
      <b/>
      <sz val="11"/>
      <color indexed="9"/>
      <name val="Azo Sans"/>
      <family val="2"/>
    </font>
    <font>
      <sz val="11"/>
      <color indexed="52"/>
      <name val="Azo Sans"/>
      <family val="2"/>
    </font>
    <font>
      <b/>
      <sz val="11"/>
      <color indexed="54"/>
      <name val="Azo Sans"/>
      <family val="2"/>
    </font>
    <font>
      <sz val="11"/>
      <color indexed="62"/>
      <name val="Azo Sans"/>
      <family val="2"/>
    </font>
    <font>
      <sz val="11"/>
      <color indexed="20"/>
      <name val="Azo Sans"/>
      <family val="2"/>
    </font>
    <font>
      <sz val="11"/>
      <color indexed="60"/>
      <name val="Azo Sans"/>
      <family val="2"/>
    </font>
    <font>
      <b/>
      <sz val="11"/>
      <color indexed="63"/>
      <name val="Azo Sans"/>
      <family val="2"/>
    </font>
    <font>
      <sz val="11"/>
      <color indexed="10"/>
      <name val="Azo Sans"/>
      <family val="2"/>
    </font>
    <font>
      <i/>
      <sz val="11"/>
      <color indexed="23"/>
      <name val="Azo Sans"/>
      <family val="2"/>
    </font>
    <font>
      <sz val="18"/>
      <color indexed="54"/>
      <name val="Calibri Light"/>
      <family val="2"/>
    </font>
    <font>
      <b/>
      <sz val="15"/>
      <color indexed="54"/>
      <name val="Azo Sans"/>
      <family val="2"/>
    </font>
    <font>
      <b/>
      <sz val="13"/>
      <color indexed="54"/>
      <name val="Azo Sans"/>
      <family val="2"/>
    </font>
    <font>
      <b/>
      <sz val="11"/>
      <color indexed="8"/>
      <name val="Azo Sans"/>
      <family val="2"/>
    </font>
    <font>
      <sz val="8"/>
      <name val="Tahoma"/>
      <family val="2"/>
    </font>
    <font>
      <sz val="11"/>
      <color theme="1"/>
      <name val="Azo Sans"/>
      <family val="2"/>
    </font>
    <font>
      <sz val="11"/>
      <color theme="0"/>
      <name val="Azo Sans"/>
      <family val="2"/>
    </font>
    <font>
      <sz val="11"/>
      <color rgb="FF006100"/>
      <name val="Azo Sans"/>
      <family val="2"/>
    </font>
    <font>
      <b/>
      <sz val="11"/>
      <color rgb="FFFA7D00"/>
      <name val="Azo Sans"/>
      <family val="2"/>
    </font>
    <font>
      <b/>
      <sz val="11"/>
      <color theme="0"/>
      <name val="Azo Sans"/>
      <family val="2"/>
    </font>
    <font>
      <sz val="11"/>
      <color rgb="FFFA7D00"/>
      <name val="Azo Sans"/>
      <family val="2"/>
    </font>
    <font>
      <b/>
      <sz val="11"/>
      <color theme="3"/>
      <name val="Azo Sans"/>
      <family val="2"/>
    </font>
    <font>
      <sz val="11"/>
      <color rgb="FF3F3F76"/>
      <name val="Azo Sans"/>
      <family val="2"/>
    </font>
    <font>
      <sz val="11"/>
      <color rgb="FF9C0006"/>
      <name val="Azo Sans"/>
      <family val="2"/>
    </font>
    <font>
      <sz val="11"/>
      <color rgb="FF9C6500"/>
      <name val="Azo Sans"/>
      <family val="2"/>
    </font>
    <font>
      <b/>
      <sz val="11"/>
      <color rgb="FF3F3F3F"/>
      <name val="Azo Sans"/>
      <family val="2"/>
    </font>
    <font>
      <sz val="11"/>
      <color rgb="FFFF0000"/>
      <name val="Azo Sans"/>
      <family val="2"/>
    </font>
    <font>
      <i/>
      <sz val="11"/>
      <color rgb="FF7F7F7F"/>
      <name val="Azo Sans"/>
      <family val="2"/>
    </font>
    <font>
      <sz val="18"/>
      <color theme="3"/>
      <name val="Calibri Light"/>
      <family val="2"/>
    </font>
    <font>
      <b/>
      <sz val="15"/>
      <color theme="3"/>
      <name val="Azo Sans"/>
      <family val="2"/>
    </font>
    <font>
      <b/>
      <sz val="13"/>
      <color theme="3"/>
      <name val="Azo Sans"/>
      <family val="2"/>
    </font>
    <font>
      <b/>
      <sz val="11"/>
      <color theme="1"/>
      <name val="Azo Sans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vertical="center"/>
    </xf>
    <xf numFmtId="171" fontId="0" fillId="0" borderId="12" xfId="46" applyFont="1" applyFill="1" applyBorder="1" applyAlignment="1" applyProtection="1">
      <alignment/>
      <protection/>
    </xf>
    <xf numFmtId="172" fontId="0" fillId="0" borderId="12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1" fontId="0" fillId="0" borderId="12" xfId="46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0"/>
  <sheetViews>
    <sheetView tabSelected="1" zoomScalePageLayoutView="0" workbookViewId="0" topLeftCell="C2">
      <pane ySplit="6" topLeftCell="A58" activePane="bottomLeft" state="frozen"/>
      <selection pane="topLeft" activeCell="P2" sqref="P2"/>
      <selection pane="bottomLeft" activeCell="D69" sqref="D69"/>
    </sheetView>
  </sheetViews>
  <sheetFormatPr defaultColWidth="9.140625" defaultRowHeight="12.75"/>
  <cols>
    <col min="1" max="1" width="11.140625" style="0" customWidth="1"/>
    <col min="2" max="2" width="24.7109375" style="0" bestFit="1" customWidth="1"/>
    <col min="3" max="3" width="31.8515625" style="0" customWidth="1"/>
    <col min="4" max="4" width="21.00390625" style="0" customWidth="1"/>
    <col min="5" max="6" width="51.28125" style="0" customWidth="1"/>
    <col min="7" max="7" width="59.281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56.00390625" style="0" customWidth="1"/>
    <col min="15" max="27" width="51.57421875" style="0" customWidth="1"/>
    <col min="28" max="28" width="11.421875" style="0" customWidth="1"/>
    <col min="29" max="29" width="28.00390625" style="0" customWidth="1"/>
    <col min="30" max="30" width="5.281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27" ht="12.75">
      <c r="A3" s="2" t="s">
        <v>16</v>
      </c>
      <c r="B3" s="2" t="s">
        <v>16</v>
      </c>
      <c r="C3" s="2" t="s">
        <v>17</v>
      </c>
      <c r="N3" s="18" t="s">
        <v>74</v>
      </c>
      <c r="O3" s="18" t="s">
        <v>85</v>
      </c>
      <c r="P3" s="18" t="s">
        <v>94</v>
      </c>
      <c r="Q3" s="18" t="s">
        <v>100</v>
      </c>
      <c r="R3" s="18" t="s">
        <v>106</v>
      </c>
      <c r="S3" s="18" t="s">
        <v>112</v>
      </c>
      <c r="T3" s="18" t="s">
        <v>118</v>
      </c>
      <c r="U3" s="18" t="s">
        <v>125</v>
      </c>
      <c r="V3" s="18" t="s">
        <v>131</v>
      </c>
      <c r="W3" s="18" t="s">
        <v>137</v>
      </c>
      <c r="X3" s="18" t="s">
        <v>143</v>
      </c>
      <c r="Y3" s="18" t="s">
        <v>149</v>
      </c>
      <c r="Z3" s="18" t="s">
        <v>155</v>
      </c>
      <c r="AA3" s="19" t="s">
        <v>161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9" t="s">
        <v>59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2.75">
      <c r="A7" s="17" t="s">
        <v>60</v>
      </c>
      <c r="B7" s="17" t="s">
        <v>61</v>
      </c>
      <c r="C7" s="17" t="s">
        <v>62</v>
      </c>
      <c r="D7" s="17" t="s">
        <v>63</v>
      </c>
      <c r="E7" s="17" t="s">
        <v>64</v>
      </c>
      <c r="F7" s="17" t="s">
        <v>65</v>
      </c>
      <c r="G7" s="17" t="s">
        <v>66</v>
      </c>
      <c r="H7" s="17" t="s">
        <v>67</v>
      </c>
      <c r="I7" s="17" t="s">
        <v>68</v>
      </c>
      <c r="J7" s="17" t="s">
        <v>69</v>
      </c>
      <c r="K7" s="17" t="s">
        <v>70</v>
      </c>
      <c r="L7" s="17" t="s">
        <v>71</v>
      </c>
      <c r="M7" s="17" t="s">
        <v>72</v>
      </c>
      <c r="N7" s="17" t="s">
        <v>73</v>
      </c>
      <c r="O7" s="17" t="s">
        <v>84</v>
      </c>
      <c r="P7" s="17" t="s">
        <v>93</v>
      </c>
      <c r="Q7" s="17" t="s">
        <v>99</v>
      </c>
      <c r="R7" s="17" t="s">
        <v>105</v>
      </c>
      <c r="S7" s="17" t="s">
        <v>111</v>
      </c>
      <c r="T7" s="17" t="s">
        <v>117</v>
      </c>
      <c r="U7" s="17" t="s">
        <v>124</v>
      </c>
      <c r="V7" s="17" t="s">
        <v>130</v>
      </c>
      <c r="W7" s="17" t="s">
        <v>136</v>
      </c>
      <c r="X7" s="17" t="s">
        <v>142</v>
      </c>
      <c r="Y7" s="17" t="s">
        <v>148</v>
      </c>
      <c r="Z7" s="17" t="s">
        <v>154</v>
      </c>
      <c r="AA7" s="17" t="s">
        <v>160</v>
      </c>
      <c r="AB7" s="17" t="s">
        <v>166</v>
      </c>
      <c r="AC7" s="17" t="s">
        <v>167</v>
      </c>
      <c r="AD7" s="17" t="s">
        <v>168</v>
      </c>
      <c r="AE7" s="17" t="s">
        <v>169</v>
      </c>
      <c r="AF7" s="17" t="s">
        <v>170</v>
      </c>
    </row>
    <row r="8" spans="1:32" s="27" customFormat="1" ht="12.75">
      <c r="A8" s="22">
        <v>2017</v>
      </c>
      <c r="B8" s="23" t="s">
        <v>403</v>
      </c>
      <c r="C8" s="24" t="s">
        <v>171</v>
      </c>
      <c r="D8" s="22" t="s">
        <v>172</v>
      </c>
      <c r="E8" s="22" t="s">
        <v>177</v>
      </c>
      <c r="F8" s="22" t="s">
        <v>177</v>
      </c>
      <c r="G8" s="22" t="s">
        <v>180</v>
      </c>
      <c r="H8" s="22" t="s">
        <v>187</v>
      </c>
      <c r="I8" s="22" t="s">
        <v>195</v>
      </c>
      <c r="J8" s="22" t="s">
        <v>202</v>
      </c>
      <c r="K8" s="22" t="s">
        <v>10</v>
      </c>
      <c r="L8" s="25">
        <f>40602.36*2</f>
        <v>81204.72</v>
      </c>
      <c r="M8" s="25">
        <f>25392.27*2</f>
        <v>50784.54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3">
        <v>0</v>
      </c>
      <c r="AB8" s="26">
        <v>43073</v>
      </c>
      <c r="AC8" s="23" t="s">
        <v>383</v>
      </c>
      <c r="AD8" s="22">
        <v>2017</v>
      </c>
      <c r="AE8" s="26">
        <v>43075</v>
      </c>
      <c r="AF8" s="22"/>
    </row>
    <row r="9" spans="1:32" s="27" customFormat="1" ht="12.75">
      <c r="A9" s="22">
        <v>2017</v>
      </c>
      <c r="B9" s="23" t="s">
        <v>403</v>
      </c>
      <c r="C9" s="24" t="s">
        <v>171</v>
      </c>
      <c r="D9" s="22" t="s">
        <v>173</v>
      </c>
      <c r="E9" s="22" t="s">
        <v>178</v>
      </c>
      <c r="F9" s="22" t="s">
        <v>178</v>
      </c>
      <c r="G9" s="22" t="s">
        <v>180</v>
      </c>
      <c r="H9" s="22" t="s">
        <v>188</v>
      </c>
      <c r="I9" s="22" t="s">
        <v>196</v>
      </c>
      <c r="J9" s="22" t="s">
        <v>203</v>
      </c>
      <c r="K9" s="22" t="s">
        <v>10</v>
      </c>
      <c r="L9" s="25">
        <f>19279.69*2</f>
        <v>38559.38</v>
      </c>
      <c r="M9" s="25">
        <f>12463.71*2</f>
        <v>24927.42</v>
      </c>
      <c r="N9" s="22">
        <v>0</v>
      </c>
      <c r="O9" s="22">
        <v>0</v>
      </c>
      <c r="P9" s="22">
        <v>1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3">
        <v>0</v>
      </c>
      <c r="AB9" s="26">
        <v>43073</v>
      </c>
      <c r="AC9" s="23" t="s">
        <v>383</v>
      </c>
      <c r="AD9" s="22">
        <v>2017</v>
      </c>
      <c r="AE9" s="26">
        <v>43075</v>
      </c>
      <c r="AF9" s="22"/>
    </row>
    <row r="10" spans="1:32" s="27" customFormat="1" ht="12.75">
      <c r="A10" s="22">
        <v>2017</v>
      </c>
      <c r="B10" s="23" t="s">
        <v>403</v>
      </c>
      <c r="C10" s="24" t="s">
        <v>171</v>
      </c>
      <c r="D10" s="22" t="s">
        <v>174</v>
      </c>
      <c r="E10" s="22" t="s">
        <v>178</v>
      </c>
      <c r="F10" s="22" t="s">
        <v>178</v>
      </c>
      <c r="G10" s="22" t="s">
        <v>181</v>
      </c>
      <c r="H10" s="22" t="s">
        <v>189</v>
      </c>
      <c r="I10" s="22" t="s">
        <v>197</v>
      </c>
      <c r="J10" s="22" t="s">
        <v>204</v>
      </c>
      <c r="K10" s="22" t="s">
        <v>11</v>
      </c>
      <c r="L10" s="25">
        <f>26227.75*2</f>
        <v>52455.5</v>
      </c>
      <c r="M10" s="25">
        <f>16599.86*2</f>
        <v>33199.72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3">
        <v>0</v>
      </c>
      <c r="AB10" s="26">
        <v>43073</v>
      </c>
      <c r="AC10" s="23" t="s">
        <v>383</v>
      </c>
      <c r="AD10" s="22">
        <v>2017</v>
      </c>
      <c r="AE10" s="26">
        <v>43075</v>
      </c>
      <c r="AF10" s="22"/>
    </row>
    <row r="11" spans="1:32" s="27" customFormat="1" ht="12.75">
      <c r="A11" s="22">
        <v>2017</v>
      </c>
      <c r="B11" s="23" t="s">
        <v>403</v>
      </c>
      <c r="C11" s="24" t="s">
        <v>171</v>
      </c>
      <c r="D11" s="22" t="s">
        <v>174</v>
      </c>
      <c r="E11" s="22" t="s">
        <v>178</v>
      </c>
      <c r="F11" s="22" t="s">
        <v>178</v>
      </c>
      <c r="G11" s="22" t="s">
        <v>182</v>
      </c>
      <c r="H11" s="22" t="s">
        <v>404</v>
      </c>
      <c r="I11" s="22" t="s">
        <v>405</v>
      </c>
      <c r="J11" s="22" t="s">
        <v>406</v>
      </c>
      <c r="K11" s="22" t="s">
        <v>10</v>
      </c>
      <c r="L11" s="25">
        <f>26227.75*2</f>
        <v>52455.5</v>
      </c>
      <c r="M11" s="25">
        <f>16599.86*2</f>
        <v>33199.72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3">
        <v>0</v>
      </c>
      <c r="AB11" s="26">
        <v>43073</v>
      </c>
      <c r="AC11" s="23" t="s">
        <v>383</v>
      </c>
      <c r="AD11" s="22">
        <v>2017</v>
      </c>
      <c r="AE11" s="26">
        <v>43075</v>
      </c>
      <c r="AF11" s="22"/>
    </row>
    <row r="12" spans="1:32" s="27" customFormat="1" ht="12.75">
      <c r="A12" s="22">
        <v>2017</v>
      </c>
      <c r="B12" s="23" t="s">
        <v>403</v>
      </c>
      <c r="C12" s="24" t="s">
        <v>171</v>
      </c>
      <c r="D12" s="22" t="s">
        <v>175</v>
      </c>
      <c r="E12" s="22" t="s">
        <v>179</v>
      </c>
      <c r="F12" s="22" t="s">
        <v>179</v>
      </c>
      <c r="G12" s="22" t="s">
        <v>183</v>
      </c>
      <c r="H12" s="22" t="s">
        <v>190</v>
      </c>
      <c r="I12" s="22" t="s">
        <v>198</v>
      </c>
      <c r="J12" s="22" t="s">
        <v>205</v>
      </c>
      <c r="K12" s="22" t="s">
        <v>10</v>
      </c>
      <c r="L12" s="25">
        <f>15180.85*2</f>
        <v>30361.7</v>
      </c>
      <c r="M12" s="25">
        <f>10065.69*2</f>
        <v>20131.38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37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3">
        <v>0</v>
      </c>
      <c r="AB12" s="26">
        <v>43073</v>
      </c>
      <c r="AC12" s="23" t="s">
        <v>383</v>
      </c>
      <c r="AD12" s="22">
        <v>2017</v>
      </c>
      <c r="AE12" s="26">
        <v>43075</v>
      </c>
      <c r="AF12" s="22"/>
    </row>
    <row r="13" spans="1:32" s="27" customFormat="1" ht="12.75">
      <c r="A13" s="22">
        <v>2017</v>
      </c>
      <c r="B13" s="23" t="s">
        <v>403</v>
      </c>
      <c r="C13" s="24" t="s">
        <v>171</v>
      </c>
      <c r="D13" s="22" t="s">
        <v>175</v>
      </c>
      <c r="E13" s="22" t="s">
        <v>179</v>
      </c>
      <c r="F13" s="22" t="s">
        <v>179</v>
      </c>
      <c r="G13" s="22" t="s">
        <v>184</v>
      </c>
      <c r="H13" s="22" t="s">
        <v>191</v>
      </c>
      <c r="I13" s="22" t="s">
        <v>199</v>
      </c>
      <c r="J13" s="22" t="s">
        <v>206</v>
      </c>
      <c r="K13" s="22" t="s">
        <v>11</v>
      </c>
      <c r="L13" s="28">
        <f>15180.85*2</f>
        <v>30361.7</v>
      </c>
      <c r="M13" s="28">
        <f>10505.86*2</f>
        <v>21011.72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3">
        <v>0</v>
      </c>
      <c r="AB13" s="26">
        <v>43073</v>
      </c>
      <c r="AC13" s="23" t="s">
        <v>383</v>
      </c>
      <c r="AD13" s="22">
        <v>2017</v>
      </c>
      <c r="AE13" s="26">
        <v>43075</v>
      </c>
      <c r="AF13" s="22"/>
    </row>
    <row r="14" spans="1:32" s="27" customFormat="1" ht="12.75">
      <c r="A14" s="22">
        <v>2017</v>
      </c>
      <c r="B14" s="23" t="s">
        <v>403</v>
      </c>
      <c r="C14" s="24" t="s">
        <v>171</v>
      </c>
      <c r="D14" s="22" t="s">
        <v>175</v>
      </c>
      <c r="E14" s="22" t="s">
        <v>179</v>
      </c>
      <c r="F14" s="22" t="s">
        <v>179</v>
      </c>
      <c r="G14" s="22" t="s">
        <v>185</v>
      </c>
      <c r="H14" s="22" t="s">
        <v>192</v>
      </c>
      <c r="I14" s="22" t="s">
        <v>200</v>
      </c>
      <c r="J14" s="22" t="s">
        <v>207</v>
      </c>
      <c r="K14" s="22" t="s">
        <v>10</v>
      </c>
      <c r="L14" s="25">
        <f>15180.85*2</f>
        <v>30361.7</v>
      </c>
      <c r="M14" s="25">
        <f>10431.53*2</f>
        <v>20863.06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26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3">
        <v>0</v>
      </c>
      <c r="AB14" s="26">
        <v>43073</v>
      </c>
      <c r="AC14" s="23" t="s">
        <v>383</v>
      </c>
      <c r="AD14" s="22">
        <v>2017</v>
      </c>
      <c r="AE14" s="26">
        <v>43075</v>
      </c>
      <c r="AF14" s="22"/>
    </row>
    <row r="15" spans="1:32" s="27" customFormat="1" ht="12.75">
      <c r="A15" s="22">
        <v>2017</v>
      </c>
      <c r="B15" s="23" t="s">
        <v>403</v>
      </c>
      <c r="C15" s="24" t="s">
        <v>171</v>
      </c>
      <c r="D15" s="22" t="s">
        <v>175</v>
      </c>
      <c r="E15" s="22" t="s">
        <v>179</v>
      </c>
      <c r="F15" s="22" t="s">
        <v>179</v>
      </c>
      <c r="G15" s="22" t="s">
        <v>186</v>
      </c>
      <c r="H15" s="22" t="s">
        <v>193</v>
      </c>
      <c r="I15" s="22" t="s">
        <v>195</v>
      </c>
      <c r="J15" s="22" t="s">
        <v>208</v>
      </c>
      <c r="K15" s="22" t="s">
        <v>11</v>
      </c>
      <c r="L15" s="25">
        <f>15180.85*2</f>
        <v>30361.7</v>
      </c>
      <c r="M15" s="25">
        <f>10505.86*2</f>
        <v>21011.72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3">
        <v>0</v>
      </c>
      <c r="AB15" s="26">
        <v>43073</v>
      </c>
      <c r="AC15" s="23" t="s">
        <v>383</v>
      </c>
      <c r="AD15" s="22">
        <v>2017</v>
      </c>
      <c r="AE15" s="26">
        <v>43075</v>
      </c>
      <c r="AF15" s="22"/>
    </row>
    <row r="16" spans="1:32" s="27" customFormat="1" ht="12.75">
      <c r="A16" s="22">
        <v>2017</v>
      </c>
      <c r="B16" s="23" t="s">
        <v>403</v>
      </c>
      <c r="C16" s="24" t="s">
        <v>171</v>
      </c>
      <c r="D16" s="22" t="s">
        <v>175</v>
      </c>
      <c r="E16" s="22" t="s">
        <v>179</v>
      </c>
      <c r="F16" s="22" t="s">
        <v>179</v>
      </c>
      <c r="G16" s="22" t="s">
        <v>411</v>
      </c>
      <c r="H16" s="22" t="s">
        <v>412</v>
      </c>
      <c r="I16" s="22" t="s">
        <v>413</v>
      </c>
      <c r="J16" s="22" t="s">
        <v>414</v>
      </c>
      <c r="K16" s="22" t="s">
        <v>10</v>
      </c>
      <c r="L16" s="25">
        <f>15180.85*2</f>
        <v>30361.7</v>
      </c>
      <c r="M16" s="25">
        <f>10505.86*2</f>
        <v>21011.72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3">
        <v>0</v>
      </c>
      <c r="AB16" s="26">
        <v>43073</v>
      </c>
      <c r="AC16" s="23" t="s">
        <v>383</v>
      </c>
      <c r="AD16" s="22">
        <v>2017</v>
      </c>
      <c r="AE16" s="26">
        <v>43075</v>
      </c>
      <c r="AF16" s="22"/>
    </row>
    <row r="17" spans="1:32" s="27" customFormat="1" ht="12.75">
      <c r="A17" s="22">
        <v>2017</v>
      </c>
      <c r="B17" s="23" t="s">
        <v>403</v>
      </c>
      <c r="C17" s="24" t="s">
        <v>171</v>
      </c>
      <c r="D17" s="22" t="s">
        <v>176</v>
      </c>
      <c r="E17" s="22" t="s">
        <v>179</v>
      </c>
      <c r="F17" s="22" t="s">
        <v>179</v>
      </c>
      <c r="G17" s="22" t="s">
        <v>180</v>
      </c>
      <c r="H17" s="22" t="s">
        <v>194</v>
      </c>
      <c r="I17" s="22" t="s">
        <v>201</v>
      </c>
      <c r="J17" s="22" t="s">
        <v>209</v>
      </c>
      <c r="K17" s="22" t="s">
        <v>10</v>
      </c>
      <c r="L17" s="28">
        <f>18757.67*2</f>
        <v>37515.34</v>
      </c>
      <c r="M17" s="28">
        <f>12478.21*2</f>
        <v>24956.42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3">
        <v>0</v>
      </c>
      <c r="AB17" s="26">
        <v>43073</v>
      </c>
      <c r="AC17" s="23" t="s">
        <v>383</v>
      </c>
      <c r="AD17" s="22">
        <v>2017</v>
      </c>
      <c r="AE17" s="26">
        <v>43075</v>
      </c>
      <c r="AF17" s="22"/>
    </row>
    <row r="18" spans="1:32" s="27" customFormat="1" ht="12.75">
      <c r="A18" s="22">
        <v>2017</v>
      </c>
      <c r="B18" s="23" t="s">
        <v>403</v>
      </c>
      <c r="C18" s="24" t="s">
        <v>171</v>
      </c>
      <c r="D18" s="22" t="s">
        <v>176</v>
      </c>
      <c r="E18" s="22" t="s">
        <v>179</v>
      </c>
      <c r="F18" s="22" t="s">
        <v>179</v>
      </c>
      <c r="G18" s="22" t="s">
        <v>186</v>
      </c>
      <c r="H18" s="22" t="s">
        <v>214</v>
      </c>
      <c r="I18" s="22" t="s">
        <v>215</v>
      </c>
      <c r="J18" s="22" t="s">
        <v>216</v>
      </c>
      <c r="K18" s="22" t="s">
        <v>11</v>
      </c>
      <c r="L18" s="25">
        <f>18757.67*2</f>
        <v>37515.34</v>
      </c>
      <c r="M18" s="25">
        <f>12253.21*2</f>
        <v>24506.42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3">
        <v>0</v>
      </c>
      <c r="AB18" s="26">
        <v>43073</v>
      </c>
      <c r="AC18" s="23" t="s">
        <v>383</v>
      </c>
      <c r="AD18" s="22">
        <v>2017</v>
      </c>
      <c r="AE18" s="26">
        <v>43075</v>
      </c>
      <c r="AF18" s="22"/>
    </row>
    <row r="19" spans="1:32" s="27" customFormat="1" ht="12.75">
      <c r="A19" s="22">
        <v>2017</v>
      </c>
      <c r="B19" s="23" t="s">
        <v>403</v>
      </c>
      <c r="C19" s="24" t="s">
        <v>171</v>
      </c>
      <c r="D19" s="22" t="s">
        <v>210</v>
      </c>
      <c r="E19" s="22" t="s">
        <v>211</v>
      </c>
      <c r="F19" s="22" t="s">
        <v>211</v>
      </c>
      <c r="G19" s="22" t="s">
        <v>185</v>
      </c>
      <c r="H19" s="22" t="s">
        <v>217</v>
      </c>
      <c r="I19" s="22" t="s">
        <v>218</v>
      </c>
      <c r="J19" s="22" t="s">
        <v>219</v>
      </c>
      <c r="K19" s="22" t="s">
        <v>10</v>
      </c>
      <c r="L19" s="25">
        <f>9571.37*2</f>
        <v>19142.74</v>
      </c>
      <c r="M19" s="25">
        <f>5107.37*2</f>
        <v>10214.74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27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3">
        <v>0</v>
      </c>
      <c r="AB19" s="26">
        <v>43073</v>
      </c>
      <c r="AC19" s="23" t="s">
        <v>383</v>
      </c>
      <c r="AD19" s="22">
        <v>2017</v>
      </c>
      <c r="AE19" s="26">
        <v>43075</v>
      </c>
      <c r="AF19" s="22"/>
    </row>
    <row r="20" spans="1:32" s="27" customFormat="1" ht="12.75">
      <c r="A20" s="22">
        <v>2017</v>
      </c>
      <c r="B20" s="23" t="s">
        <v>403</v>
      </c>
      <c r="C20" s="24" t="s">
        <v>171</v>
      </c>
      <c r="D20" s="22" t="s">
        <v>210</v>
      </c>
      <c r="E20" s="22" t="s">
        <v>212</v>
      </c>
      <c r="F20" s="22" t="s">
        <v>212</v>
      </c>
      <c r="G20" s="22" t="s">
        <v>185</v>
      </c>
      <c r="H20" s="22" t="s">
        <v>220</v>
      </c>
      <c r="I20" s="22" t="s">
        <v>221</v>
      </c>
      <c r="J20" s="22" t="s">
        <v>222</v>
      </c>
      <c r="K20" s="22" t="s">
        <v>11</v>
      </c>
      <c r="L20" s="25">
        <f>9571.37*2</f>
        <v>19142.74</v>
      </c>
      <c r="M20" s="25">
        <f>6074.84*2</f>
        <v>12149.68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28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3">
        <v>0</v>
      </c>
      <c r="AB20" s="26">
        <v>43073</v>
      </c>
      <c r="AC20" s="23" t="s">
        <v>383</v>
      </c>
      <c r="AD20" s="22">
        <v>2017</v>
      </c>
      <c r="AE20" s="26">
        <v>43075</v>
      </c>
      <c r="AF20" s="22"/>
    </row>
    <row r="21" spans="1:32" s="27" customFormat="1" ht="12.75">
      <c r="A21" s="22">
        <v>2017</v>
      </c>
      <c r="B21" s="23" t="s">
        <v>403</v>
      </c>
      <c r="C21" s="24" t="s">
        <v>171</v>
      </c>
      <c r="D21" s="22" t="s">
        <v>210</v>
      </c>
      <c r="E21" s="22" t="s">
        <v>212</v>
      </c>
      <c r="F21" s="22" t="s">
        <v>212</v>
      </c>
      <c r="G21" s="22" t="s">
        <v>186</v>
      </c>
      <c r="H21" s="22" t="s">
        <v>223</v>
      </c>
      <c r="I21" s="22" t="s">
        <v>224</v>
      </c>
      <c r="J21" s="22" t="s">
        <v>225</v>
      </c>
      <c r="K21" s="22" t="s">
        <v>11</v>
      </c>
      <c r="L21" s="25">
        <f>9571.37*2</f>
        <v>19142.74</v>
      </c>
      <c r="M21" s="25">
        <f>7021.16*2</f>
        <v>14042.32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3">
        <v>0</v>
      </c>
      <c r="AB21" s="26">
        <v>43073</v>
      </c>
      <c r="AC21" s="23" t="s">
        <v>383</v>
      </c>
      <c r="AD21" s="22">
        <v>2017</v>
      </c>
      <c r="AE21" s="26">
        <v>43075</v>
      </c>
      <c r="AF21" s="22"/>
    </row>
    <row r="22" spans="1:32" s="27" customFormat="1" ht="12.75">
      <c r="A22" s="22">
        <v>2017</v>
      </c>
      <c r="B22" s="23" t="s">
        <v>403</v>
      </c>
      <c r="C22" s="24" t="s">
        <v>171</v>
      </c>
      <c r="D22" s="22" t="s">
        <v>210</v>
      </c>
      <c r="E22" s="22" t="s">
        <v>213</v>
      </c>
      <c r="F22" s="22" t="s">
        <v>213</v>
      </c>
      <c r="G22" s="22" t="s">
        <v>182</v>
      </c>
      <c r="H22" s="22" t="s">
        <v>226</v>
      </c>
      <c r="I22" s="22" t="s">
        <v>227</v>
      </c>
      <c r="J22" s="22" t="s">
        <v>228</v>
      </c>
      <c r="K22" s="22" t="s">
        <v>11</v>
      </c>
      <c r="L22" s="25">
        <f>9571.37*2</f>
        <v>19142.74</v>
      </c>
      <c r="M22" s="25">
        <f>7021.16*2</f>
        <v>14042.32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3">
        <v>0</v>
      </c>
      <c r="AB22" s="26">
        <v>43073</v>
      </c>
      <c r="AC22" s="23" t="s">
        <v>383</v>
      </c>
      <c r="AD22" s="22">
        <v>2017</v>
      </c>
      <c r="AE22" s="26">
        <v>43075</v>
      </c>
      <c r="AF22" s="22"/>
    </row>
    <row r="23" spans="1:32" s="27" customFormat="1" ht="12.75">
      <c r="A23" s="22">
        <v>2017</v>
      </c>
      <c r="B23" s="23" t="s">
        <v>403</v>
      </c>
      <c r="C23" s="24" t="s">
        <v>171</v>
      </c>
      <c r="D23" s="22" t="s">
        <v>229</v>
      </c>
      <c r="E23" s="22" t="s">
        <v>231</v>
      </c>
      <c r="F23" s="22" t="s">
        <v>231</v>
      </c>
      <c r="G23" s="22" t="s">
        <v>185</v>
      </c>
      <c r="H23" s="22" t="s">
        <v>235</v>
      </c>
      <c r="I23" s="22" t="s">
        <v>236</v>
      </c>
      <c r="J23" s="22" t="s">
        <v>237</v>
      </c>
      <c r="K23" s="22" t="s">
        <v>11</v>
      </c>
      <c r="L23" s="25">
        <f>8341.25*2</f>
        <v>16682.5</v>
      </c>
      <c r="M23" s="25">
        <f>3575.94*2</f>
        <v>7151.88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3">
        <v>0</v>
      </c>
      <c r="AB23" s="26">
        <v>43073</v>
      </c>
      <c r="AC23" s="23" t="s">
        <v>383</v>
      </c>
      <c r="AD23" s="22">
        <v>2017</v>
      </c>
      <c r="AE23" s="26">
        <v>43075</v>
      </c>
      <c r="AF23" s="22"/>
    </row>
    <row r="24" spans="1:32" s="27" customFormat="1" ht="12.75">
      <c r="A24" s="22">
        <v>2017</v>
      </c>
      <c r="B24" s="23" t="s">
        <v>403</v>
      </c>
      <c r="C24" s="24" t="s">
        <v>171</v>
      </c>
      <c r="D24" s="22" t="s">
        <v>229</v>
      </c>
      <c r="E24" s="22" t="s">
        <v>231</v>
      </c>
      <c r="F24" s="22" t="s">
        <v>231</v>
      </c>
      <c r="G24" s="22" t="s">
        <v>232</v>
      </c>
      <c r="H24" s="22" t="s">
        <v>238</v>
      </c>
      <c r="I24" s="22" t="s">
        <v>239</v>
      </c>
      <c r="J24" s="22" t="s">
        <v>215</v>
      </c>
      <c r="K24" s="22" t="s">
        <v>11</v>
      </c>
      <c r="L24" s="28">
        <f>8341.25*2</f>
        <v>16682.5</v>
      </c>
      <c r="M24" s="28">
        <f>3657.09*2</f>
        <v>7314.18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38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3">
        <v>0</v>
      </c>
      <c r="AB24" s="26">
        <v>43073</v>
      </c>
      <c r="AC24" s="23" t="s">
        <v>383</v>
      </c>
      <c r="AD24" s="22">
        <v>2017</v>
      </c>
      <c r="AE24" s="26">
        <v>43075</v>
      </c>
      <c r="AF24" s="22"/>
    </row>
    <row r="25" spans="1:32" s="27" customFormat="1" ht="12.75">
      <c r="A25" s="22">
        <v>2017</v>
      </c>
      <c r="B25" s="23" t="s">
        <v>403</v>
      </c>
      <c r="C25" s="24" t="s">
        <v>171</v>
      </c>
      <c r="D25" s="22" t="s">
        <v>230</v>
      </c>
      <c r="E25" s="22" t="s">
        <v>248</v>
      </c>
      <c r="F25" s="22" t="s">
        <v>248</v>
      </c>
      <c r="G25" s="22" t="s">
        <v>407</v>
      </c>
      <c r="H25" s="22" t="s">
        <v>392</v>
      </c>
      <c r="I25" s="22" t="s">
        <v>393</v>
      </c>
      <c r="J25" s="22" t="s">
        <v>394</v>
      </c>
      <c r="K25" s="22" t="s">
        <v>10</v>
      </c>
      <c r="L25" s="25">
        <f aca="true" t="shared" si="0" ref="L25:L31">6789.44*2</f>
        <v>13578.88</v>
      </c>
      <c r="M25" s="25">
        <f>5232.18*2</f>
        <v>10464.36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3">
        <v>0</v>
      </c>
      <c r="AB25" s="26">
        <v>43073</v>
      </c>
      <c r="AC25" s="23" t="s">
        <v>383</v>
      </c>
      <c r="AD25" s="22">
        <v>2017</v>
      </c>
      <c r="AE25" s="26">
        <v>43075</v>
      </c>
      <c r="AF25" s="22"/>
    </row>
    <row r="26" spans="1:32" s="27" customFormat="1" ht="12.75">
      <c r="A26" s="22">
        <v>2017</v>
      </c>
      <c r="B26" s="23" t="s">
        <v>403</v>
      </c>
      <c r="C26" s="24" t="s">
        <v>171</v>
      </c>
      <c r="D26" s="22" t="s">
        <v>230</v>
      </c>
      <c r="E26" s="22" t="s">
        <v>234</v>
      </c>
      <c r="F26" s="22" t="s">
        <v>234</v>
      </c>
      <c r="G26" s="22" t="s">
        <v>180</v>
      </c>
      <c r="H26" s="22" t="s">
        <v>395</v>
      </c>
      <c r="I26" s="22" t="s">
        <v>396</v>
      </c>
      <c r="J26" s="22" t="s">
        <v>397</v>
      </c>
      <c r="K26" s="22" t="s">
        <v>11</v>
      </c>
      <c r="L26" s="28">
        <f>6789.44*2</f>
        <v>13578.88</v>
      </c>
      <c r="M26" s="28">
        <f>5036.63*2</f>
        <v>10073.26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3">
        <v>0</v>
      </c>
      <c r="AB26" s="26">
        <v>43073</v>
      </c>
      <c r="AC26" s="23" t="s">
        <v>383</v>
      </c>
      <c r="AD26" s="22">
        <v>2017</v>
      </c>
      <c r="AE26" s="26">
        <v>43075</v>
      </c>
      <c r="AF26" s="22"/>
    </row>
    <row r="27" spans="1:32" s="27" customFormat="1" ht="12.75">
      <c r="A27" s="22">
        <v>2017</v>
      </c>
      <c r="B27" s="23" t="s">
        <v>403</v>
      </c>
      <c r="C27" s="24" t="s">
        <v>171</v>
      </c>
      <c r="D27" s="22" t="s">
        <v>230</v>
      </c>
      <c r="E27" s="22" t="s">
        <v>233</v>
      </c>
      <c r="F27" s="22" t="s">
        <v>233</v>
      </c>
      <c r="G27" s="22" t="s">
        <v>185</v>
      </c>
      <c r="H27" s="22" t="s">
        <v>240</v>
      </c>
      <c r="I27" s="22" t="s">
        <v>241</v>
      </c>
      <c r="J27" s="22" t="s">
        <v>242</v>
      </c>
      <c r="K27" s="22" t="s">
        <v>11</v>
      </c>
      <c r="L27" s="25">
        <f t="shared" si="0"/>
        <v>13578.88</v>
      </c>
      <c r="M27" s="25">
        <f>3720.14*2</f>
        <v>7440.28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29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3">
        <v>0</v>
      </c>
      <c r="AB27" s="26">
        <v>43073</v>
      </c>
      <c r="AC27" s="23" t="s">
        <v>383</v>
      </c>
      <c r="AD27" s="22">
        <v>2017</v>
      </c>
      <c r="AE27" s="26">
        <v>43075</v>
      </c>
      <c r="AF27" s="22"/>
    </row>
    <row r="28" spans="1:32" s="27" customFormat="1" ht="12.75">
      <c r="A28" s="22">
        <v>2017</v>
      </c>
      <c r="B28" s="23" t="s">
        <v>403</v>
      </c>
      <c r="C28" s="24" t="s">
        <v>171</v>
      </c>
      <c r="D28" s="22" t="s">
        <v>230</v>
      </c>
      <c r="E28" s="22" t="s">
        <v>233</v>
      </c>
      <c r="F28" s="22" t="s">
        <v>233</v>
      </c>
      <c r="G28" s="22" t="s">
        <v>185</v>
      </c>
      <c r="H28" s="22" t="s">
        <v>243</v>
      </c>
      <c r="I28" s="22" t="s">
        <v>244</v>
      </c>
      <c r="J28" s="22" t="s">
        <v>245</v>
      </c>
      <c r="K28" s="22" t="s">
        <v>11</v>
      </c>
      <c r="L28" s="25">
        <f t="shared" si="0"/>
        <v>13578.88</v>
      </c>
      <c r="M28" s="25">
        <f>3120.32*2</f>
        <v>6240.64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30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3">
        <v>0</v>
      </c>
      <c r="AB28" s="26">
        <v>43073</v>
      </c>
      <c r="AC28" s="23" t="s">
        <v>383</v>
      </c>
      <c r="AD28" s="22">
        <v>2017</v>
      </c>
      <c r="AE28" s="26">
        <v>43075</v>
      </c>
      <c r="AF28" s="22"/>
    </row>
    <row r="29" spans="1:32" s="27" customFormat="1" ht="12.75">
      <c r="A29" s="22">
        <v>2017</v>
      </c>
      <c r="B29" s="23" t="s">
        <v>403</v>
      </c>
      <c r="C29" s="24" t="s">
        <v>171</v>
      </c>
      <c r="D29" s="22" t="s">
        <v>230</v>
      </c>
      <c r="E29" s="22" t="s">
        <v>234</v>
      </c>
      <c r="F29" s="22" t="s">
        <v>234</v>
      </c>
      <c r="G29" s="22" t="s">
        <v>185</v>
      </c>
      <c r="H29" s="22" t="s">
        <v>246</v>
      </c>
      <c r="I29" s="22" t="s">
        <v>247</v>
      </c>
      <c r="J29" s="22" t="s">
        <v>215</v>
      </c>
      <c r="K29" s="22" t="s">
        <v>11</v>
      </c>
      <c r="L29" s="25">
        <f t="shared" si="0"/>
        <v>13578.88</v>
      </c>
      <c r="M29" s="25">
        <f>2756.68*2</f>
        <v>5513.36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3">
        <v>0</v>
      </c>
      <c r="AB29" s="26">
        <v>43073</v>
      </c>
      <c r="AC29" s="23" t="s">
        <v>383</v>
      </c>
      <c r="AD29" s="22">
        <v>2017</v>
      </c>
      <c r="AE29" s="26">
        <v>43075</v>
      </c>
      <c r="AF29" s="22"/>
    </row>
    <row r="30" spans="1:32" s="27" customFormat="1" ht="12.75">
      <c r="A30" s="22">
        <v>2017</v>
      </c>
      <c r="B30" s="23" t="s">
        <v>403</v>
      </c>
      <c r="C30" s="24" t="s">
        <v>171</v>
      </c>
      <c r="D30" s="22" t="s">
        <v>230</v>
      </c>
      <c r="E30" s="22" t="s">
        <v>234</v>
      </c>
      <c r="F30" s="22" t="s">
        <v>234</v>
      </c>
      <c r="G30" s="22" t="s">
        <v>407</v>
      </c>
      <c r="H30" s="22" t="s">
        <v>249</v>
      </c>
      <c r="I30" s="22" t="s">
        <v>250</v>
      </c>
      <c r="J30" s="22" t="s">
        <v>202</v>
      </c>
      <c r="K30" s="22" t="s">
        <v>11</v>
      </c>
      <c r="L30" s="25">
        <f t="shared" si="0"/>
        <v>13578.88</v>
      </c>
      <c r="M30" s="25">
        <f>3102.22*2</f>
        <v>6204.44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43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3">
        <v>0</v>
      </c>
      <c r="AB30" s="26">
        <v>43073</v>
      </c>
      <c r="AC30" s="23" t="s">
        <v>383</v>
      </c>
      <c r="AD30" s="22">
        <v>2017</v>
      </c>
      <c r="AE30" s="26">
        <v>43075</v>
      </c>
      <c r="AF30" s="22"/>
    </row>
    <row r="31" spans="1:32" s="27" customFormat="1" ht="12.75">
      <c r="A31" s="22">
        <v>2017</v>
      </c>
      <c r="B31" s="23" t="s">
        <v>403</v>
      </c>
      <c r="C31" s="24" t="s">
        <v>171</v>
      </c>
      <c r="D31" s="22" t="s">
        <v>230</v>
      </c>
      <c r="E31" s="22" t="s">
        <v>248</v>
      </c>
      <c r="F31" s="22" t="s">
        <v>248</v>
      </c>
      <c r="G31" s="22" t="s">
        <v>186</v>
      </c>
      <c r="H31" s="22" t="s">
        <v>251</v>
      </c>
      <c r="I31" s="22" t="s">
        <v>252</v>
      </c>
      <c r="J31" s="22" t="s">
        <v>253</v>
      </c>
      <c r="K31" s="22" t="s">
        <v>10</v>
      </c>
      <c r="L31" s="25">
        <f t="shared" si="0"/>
        <v>13578.88</v>
      </c>
      <c r="M31" s="25">
        <f>3411.8*2</f>
        <v>6823.6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35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3">
        <v>0</v>
      </c>
      <c r="AB31" s="26">
        <v>43073</v>
      </c>
      <c r="AC31" s="23" t="s">
        <v>383</v>
      </c>
      <c r="AD31" s="22">
        <v>2017</v>
      </c>
      <c r="AE31" s="26">
        <v>43075</v>
      </c>
      <c r="AF31" s="22"/>
    </row>
    <row r="32" spans="1:32" s="27" customFormat="1" ht="12.75">
      <c r="A32" s="22">
        <v>2017</v>
      </c>
      <c r="B32" s="23" t="s">
        <v>403</v>
      </c>
      <c r="C32" s="24" t="s">
        <v>171</v>
      </c>
      <c r="D32" s="22" t="s">
        <v>254</v>
      </c>
      <c r="E32" s="23" t="s">
        <v>398</v>
      </c>
      <c r="F32" s="23" t="s">
        <v>398</v>
      </c>
      <c r="G32" s="23" t="s">
        <v>180</v>
      </c>
      <c r="H32" s="22" t="s">
        <v>399</v>
      </c>
      <c r="I32" s="22" t="s">
        <v>400</v>
      </c>
      <c r="J32" s="22" t="s">
        <v>401</v>
      </c>
      <c r="K32" s="22" t="s">
        <v>10</v>
      </c>
      <c r="L32" s="28">
        <f>6232.51*2</f>
        <v>12465.02</v>
      </c>
      <c r="M32" s="28">
        <f>4815.49*2</f>
        <v>9630.98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3">
        <v>0</v>
      </c>
      <c r="AB32" s="26">
        <v>43073</v>
      </c>
      <c r="AC32" s="23" t="s">
        <v>383</v>
      </c>
      <c r="AD32" s="22">
        <v>2017</v>
      </c>
      <c r="AE32" s="26">
        <v>43075</v>
      </c>
      <c r="AF32" s="22"/>
    </row>
    <row r="33" spans="1:32" s="27" customFormat="1" ht="12.75">
      <c r="A33" s="22">
        <v>2017</v>
      </c>
      <c r="B33" s="23" t="s">
        <v>403</v>
      </c>
      <c r="C33" s="24" t="s">
        <v>171</v>
      </c>
      <c r="D33" s="22" t="s">
        <v>254</v>
      </c>
      <c r="E33" s="22" t="s">
        <v>256</v>
      </c>
      <c r="F33" s="22" t="s">
        <v>256</v>
      </c>
      <c r="G33" s="22" t="s">
        <v>186</v>
      </c>
      <c r="H33" s="22" t="s">
        <v>261</v>
      </c>
      <c r="I33" s="22" t="s">
        <v>262</v>
      </c>
      <c r="J33" s="22" t="s">
        <v>263</v>
      </c>
      <c r="K33" s="22" t="s">
        <v>10</v>
      </c>
      <c r="L33" s="25">
        <f>5988.54*2</f>
        <v>11977.08</v>
      </c>
      <c r="M33" s="25">
        <f>2630.78*2</f>
        <v>5261.56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3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4</v>
      </c>
      <c r="AA33" s="23">
        <v>0</v>
      </c>
      <c r="AB33" s="26">
        <v>43073</v>
      </c>
      <c r="AC33" s="23" t="s">
        <v>383</v>
      </c>
      <c r="AD33" s="22">
        <v>2017</v>
      </c>
      <c r="AE33" s="26">
        <v>43075</v>
      </c>
      <c r="AF33" s="22"/>
    </row>
    <row r="34" spans="1:32" s="27" customFormat="1" ht="12.75">
      <c r="A34" s="22">
        <v>2017</v>
      </c>
      <c r="B34" s="23" t="s">
        <v>403</v>
      </c>
      <c r="C34" s="24" t="s">
        <v>171</v>
      </c>
      <c r="D34" s="22" t="s">
        <v>254</v>
      </c>
      <c r="E34" s="22" t="s">
        <v>257</v>
      </c>
      <c r="F34" s="22" t="s">
        <v>257</v>
      </c>
      <c r="G34" s="22" t="s">
        <v>185</v>
      </c>
      <c r="H34" s="22" t="s">
        <v>264</v>
      </c>
      <c r="I34" s="22" t="s">
        <v>265</v>
      </c>
      <c r="J34" s="22" t="s">
        <v>241</v>
      </c>
      <c r="K34" s="22" t="s">
        <v>11</v>
      </c>
      <c r="L34" s="25">
        <f>6232.51*2</f>
        <v>12465.02</v>
      </c>
      <c r="M34" s="25">
        <f>3896.74*2</f>
        <v>7793.48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3">
        <v>0</v>
      </c>
      <c r="AB34" s="26">
        <v>43073</v>
      </c>
      <c r="AC34" s="23" t="s">
        <v>383</v>
      </c>
      <c r="AD34" s="22">
        <v>2017</v>
      </c>
      <c r="AE34" s="26">
        <v>43075</v>
      </c>
      <c r="AF34" s="22"/>
    </row>
    <row r="35" spans="1:32" s="27" customFormat="1" ht="12.75">
      <c r="A35" s="22">
        <v>2017</v>
      </c>
      <c r="B35" s="23" t="s">
        <v>403</v>
      </c>
      <c r="C35" s="24" t="s">
        <v>171</v>
      </c>
      <c r="D35" s="22" t="s">
        <v>254</v>
      </c>
      <c r="E35" s="22" t="s">
        <v>258</v>
      </c>
      <c r="F35" s="22" t="s">
        <v>258</v>
      </c>
      <c r="G35" s="22" t="s">
        <v>185</v>
      </c>
      <c r="H35" s="22" t="s">
        <v>266</v>
      </c>
      <c r="I35" s="22" t="s">
        <v>267</v>
      </c>
      <c r="J35" s="22" t="s">
        <v>268</v>
      </c>
      <c r="K35" s="22" t="s">
        <v>10</v>
      </c>
      <c r="L35" s="25">
        <f>6232.51*2</f>
        <v>12465.02</v>
      </c>
      <c r="M35" s="25">
        <f>4573.01*2</f>
        <v>9146.02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32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3">
        <v>0</v>
      </c>
      <c r="AB35" s="26">
        <v>43073</v>
      </c>
      <c r="AC35" s="23" t="s">
        <v>383</v>
      </c>
      <c r="AD35" s="22">
        <v>2017</v>
      </c>
      <c r="AE35" s="26">
        <v>43075</v>
      </c>
      <c r="AF35" s="22"/>
    </row>
    <row r="36" spans="1:32" s="27" customFormat="1" ht="12.75">
      <c r="A36" s="22">
        <v>2017</v>
      </c>
      <c r="B36" s="23" t="s">
        <v>403</v>
      </c>
      <c r="C36" s="24" t="s">
        <v>171</v>
      </c>
      <c r="D36" s="22" t="s">
        <v>254</v>
      </c>
      <c r="E36" s="22" t="s">
        <v>258</v>
      </c>
      <c r="F36" s="22" t="s">
        <v>258</v>
      </c>
      <c r="G36" s="22" t="s">
        <v>185</v>
      </c>
      <c r="H36" s="22" t="s">
        <v>269</v>
      </c>
      <c r="I36" s="22" t="s">
        <v>270</v>
      </c>
      <c r="J36" s="22" t="s">
        <v>271</v>
      </c>
      <c r="K36" s="22" t="s">
        <v>11</v>
      </c>
      <c r="L36" s="25">
        <f>6232.51*2</f>
        <v>12465.02</v>
      </c>
      <c r="M36" s="25">
        <f>4065.07*2</f>
        <v>8130.14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34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3">
        <v>0</v>
      </c>
      <c r="AB36" s="26">
        <v>43073</v>
      </c>
      <c r="AC36" s="23" t="s">
        <v>383</v>
      </c>
      <c r="AD36" s="22">
        <v>2017</v>
      </c>
      <c r="AE36" s="26">
        <v>43075</v>
      </c>
      <c r="AF36" s="22"/>
    </row>
    <row r="37" spans="1:32" s="27" customFormat="1" ht="12.75">
      <c r="A37" s="22">
        <v>2017</v>
      </c>
      <c r="B37" s="23" t="s">
        <v>403</v>
      </c>
      <c r="C37" s="24" t="s">
        <v>171</v>
      </c>
      <c r="D37" s="22" t="s">
        <v>254</v>
      </c>
      <c r="E37" s="22" t="s">
        <v>258</v>
      </c>
      <c r="F37" s="22" t="s">
        <v>258</v>
      </c>
      <c r="G37" s="22" t="s">
        <v>185</v>
      </c>
      <c r="H37" s="22" t="s">
        <v>272</v>
      </c>
      <c r="I37" s="22" t="s">
        <v>273</v>
      </c>
      <c r="J37" s="22" t="s">
        <v>274</v>
      </c>
      <c r="K37" s="22" t="s">
        <v>10</v>
      </c>
      <c r="L37" s="25">
        <f>6232.51*2</f>
        <v>12465.02</v>
      </c>
      <c r="M37" s="25">
        <f>4815.49*2</f>
        <v>9630.98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45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3">
        <v>0</v>
      </c>
      <c r="AB37" s="26">
        <v>43073</v>
      </c>
      <c r="AC37" s="23" t="s">
        <v>383</v>
      </c>
      <c r="AD37" s="22">
        <v>2017</v>
      </c>
      <c r="AE37" s="26">
        <v>43075</v>
      </c>
      <c r="AF37" s="22"/>
    </row>
    <row r="38" spans="1:32" s="27" customFormat="1" ht="12.75">
      <c r="A38" s="22">
        <v>2017</v>
      </c>
      <c r="B38" s="23" t="s">
        <v>403</v>
      </c>
      <c r="C38" s="24" t="s">
        <v>171</v>
      </c>
      <c r="D38" s="22">
        <v>7.1</v>
      </c>
      <c r="E38" s="22" t="s">
        <v>234</v>
      </c>
      <c r="F38" s="22" t="s">
        <v>234</v>
      </c>
      <c r="G38" s="22" t="s">
        <v>185</v>
      </c>
      <c r="H38" s="22" t="s">
        <v>408</v>
      </c>
      <c r="I38" s="22" t="s">
        <v>409</v>
      </c>
      <c r="J38" s="22" t="s">
        <v>410</v>
      </c>
      <c r="K38" s="22" t="s">
        <v>10</v>
      </c>
      <c r="L38" s="25">
        <f>6789.44*2</f>
        <v>13578.88</v>
      </c>
      <c r="M38" s="25">
        <f>5252.2*2</f>
        <v>10504.4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3">
        <v>0</v>
      </c>
      <c r="AB38" s="26">
        <v>43073</v>
      </c>
      <c r="AC38" s="23" t="s">
        <v>383</v>
      </c>
      <c r="AD38" s="22">
        <v>2017</v>
      </c>
      <c r="AE38" s="26">
        <v>43075</v>
      </c>
      <c r="AF38" s="22"/>
    </row>
    <row r="39" spans="1:32" s="27" customFormat="1" ht="12.75">
      <c r="A39" s="22">
        <v>2017</v>
      </c>
      <c r="B39" s="23" t="s">
        <v>403</v>
      </c>
      <c r="C39" s="24" t="s">
        <v>171</v>
      </c>
      <c r="D39" s="22" t="s">
        <v>254</v>
      </c>
      <c r="E39" s="22" t="s">
        <v>259</v>
      </c>
      <c r="F39" s="22" t="s">
        <v>259</v>
      </c>
      <c r="G39" s="22" t="s">
        <v>182</v>
      </c>
      <c r="H39" s="22" t="s">
        <v>275</v>
      </c>
      <c r="I39" s="22" t="s">
        <v>276</v>
      </c>
      <c r="J39" s="22" t="s">
        <v>202</v>
      </c>
      <c r="K39" s="22" t="s">
        <v>10</v>
      </c>
      <c r="L39" s="25">
        <f>6232.51*2</f>
        <v>12465.02</v>
      </c>
      <c r="M39" s="25">
        <f>3241.09*2</f>
        <v>6482.18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44</v>
      </c>
      <c r="T39" s="22">
        <v>0</v>
      </c>
      <c r="U39" s="22">
        <v>0</v>
      </c>
      <c r="V39" s="22">
        <v>0</v>
      </c>
      <c r="W39" s="22">
        <v>12</v>
      </c>
      <c r="X39" s="22">
        <v>0</v>
      </c>
      <c r="Y39" s="22">
        <v>0</v>
      </c>
      <c r="Z39" s="22">
        <v>0</v>
      </c>
      <c r="AA39" s="23">
        <v>0</v>
      </c>
      <c r="AB39" s="26">
        <v>43073</v>
      </c>
      <c r="AC39" s="23" t="s">
        <v>383</v>
      </c>
      <c r="AD39" s="22">
        <v>2017</v>
      </c>
      <c r="AE39" s="26">
        <v>43075</v>
      </c>
      <c r="AF39" s="22"/>
    </row>
    <row r="40" spans="1:32" s="27" customFormat="1" ht="12.75">
      <c r="A40" s="22">
        <v>2017</v>
      </c>
      <c r="B40" s="23" t="s">
        <v>403</v>
      </c>
      <c r="C40" s="24" t="s">
        <v>171</v>
      </c>
      <c r="D40" s="22" t="s">
        <v>255</v>
      </c>
      <c r="E40" s="22" t="s">
        <v>257</v>
      </c>
      <c r="F40" s="22" t="s">
        <v>257</v>
      </c>
      <c r="G40" s="22" t="s">
        <v>184</v>
      </c>
      <c r="H40" s="22" t="s">
        <v>190</v>
      </c>
      <c r="I40" s="22" t="s">
        <v>225</v>
      </c>
      <c r="J40" s="22" t="s">
        <v>277</v>
      </c>
      <c r="K40" s="22" t="s">
        <v>10</v>
      </c>
      <c r="L40" s="28">
        <f>6508.42*2</f>
        <v>13016.84</v>
      </c>
      <c r="M40" s="28">
        <f>3828.21*2</f>
        <v>7656.42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42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3">
        <v>0</v>
      </c>
      <c r="AB40" s="26">
        <v>43073</v>
      </c>
      <c r="AC40" s="23" t="s">
        <v>383</v>
      </c>
      <c r="AD40" s="22">
        <v>2017</v>
      </c>
      <c r="AE40" s="26">
        <v>43075</v>
      </c>
      <c r="AF40" s="22"/>
    </row>
    <row r="41" spans="1:32" s="27" customFormat="1" ht="12.75">
      <c r="A41" s="22">
        <v>2017</v>
      </c>
      <c r="B41" s="23" t="s">
        <v>403</v>
      </c>
      <c r="C41" s="24" t="s">
        <v>171</v>
      </c>
      <c r="D41" s="22" t="s">
        <v>278</v>
      </c>
      <c r="E41" s="22" t="s">
        <v>279</v>
      </c>
      <c r="F41" s="22" t="s">
        <v>279</v>
      </c>
      <c r="G41" s="22" t="s">
        <v>183</v>
      </c>
      <c r="H41" s="22" t="s">
        <v>280</v>
      </c>
      <c r="I41" s="22" t="s">
        <v>281</v>
      </c>
      <c r="J41" s="22" t="s">
        <v>282</v>
      </c>
      <c r="K41" s="22" t="s">
        <v>11</v>
      </c>
      <c r="L41" s="25">
        <f aca="true" t="shared" si="1" ref="L41:L55">4424.67*2</f>
        <v>8849.34</v>
      </c>
      <c r="M41" s="25">
        <f>1428.16*2</f>
        <v>2856.32</v>
      </c>
      <c r="N41" s="22">
        <v>3</v>
      </c>
      <c r="O41" s="22">
        <v>0</v>
      </c>
      <c r="P41" s="22">
        <v>0</v>
      </c>
      <c r="Q41" s="22">
        <v>0</v>
      </c>
      <c r="R41" s="22">
        <v>0</v>
      </c>
      <c r="S41" s="22">
        <v>19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22</v>
      </c>
      <c r="AA41" s="23">
        <v>0</v>
      </c>
      <c r="AB41" s="26">
        <v>43073</v>
      </c>
      <c r="AC41" s="23" t="s">
        <v>383</v>
      </c>
      <c r="AD41" s="22">
        <v>2017</v>
      </c>
      <c r="AE41" s="26">
        <v>43075</v>
      </c>
      <c r="AF41" s="22"/>
    </row>
    <row r="42" spans="1:32" s="27" customFormat="1" ht="12.75">
      <c r="A42" s="22">
        <v>2017</v>
      </c>
      <c r="B42" s="23" t="s">
        <v>403</v>
      </c>
      <c r="C42" s="24" t="s">
        <v>171</v>
      </c>
      <c r="D42" s="22" t="s">
        <v>278</v>
      </c>
      <c r="E42" s="22" t="s">
        <v>256</v>
      </c>
      <c r="F42" s="22" t="s">
        <v>256</v>
      </c>
      <c r="G42" s="22" t="s">
        <v>183</v>
      </c>
      <c r="H42" s="22" t="s">
        <v>283</v>
      </c>
      <c r="I42" s="22" t="s">
        <v>284</v>
      </c>
      <c r="J42" s="22" t="s">
        <v>285</v>
      </c>
      <c r="K42" s="22" t="s">
        <v>11</v>
      </c>
      <c r="L42" s="25">
        <f t="shared" si="1"/>
        <v>8849.34</v>
      </c>
      <c r="M42" s="25">
        <f>1918.73*2</f>
        <v>3837.46</v>
      </c>
      <c r="N42" s="22">
        <v>2</v>
      </c>
      <c r="O42" s="22">
        <v>0</v>
      </c>
      <c r="P42" s="22">
        <v>0</v>
      </c>
      <c r="Q42" s="22">
        <v>0</v>
      </c>
      <c r="R42" s="22">
        <v>0</v>
      </c>
      <c r="S42" s="22">
        <v>16</v>
      </c>
      <c r="T42" s="22">
        <v>0</v>
      </c>
      <c r="U42" s="22">
        <v>0</v>
      </c>
      <c r="V42" s="22">
        <v>0</v>
      </c>
      <c r="W42" s="22">
        <v>5</v>
      </c>
      <c r="X42" s="22">
        <v>0</v>
      </c>
      <c r="Y42" s="22">
        <v>0</v>
      </c>
      <c r="Z42" s="22">
        <v>19</v>
      </c>
      <c r="AA42" s="23">
        <v>0</v>
      </c>
      <c r="AB42" s="26">
        <v>43073</v>
      </c>
      <c r="AC42" s="23" t="s">
        <v>383</v>
      </c>
      <c r="AD42" s="22">
        <v>2017</v>
      </c>
      <c r="AE42" s="26">
        <v>43075</v>
      </c>
      <c r="AF42" s="22"/>
    </row>
    <row r="43" spans="1:32" s="27" customFormat="1" ht="12.75">
      <c r="A43" s="22">
        <v>2017</v>
      </c>
      <c r="B43" s="23" t="s">
        <v>403</v>
      </c>
      <c r="C43" s="24" t="s">
        <v>171</v>
      </c>
      <c r="D43" s="22" t="s">
        <v>278</v>
      </c>
      <c r="E43" s="22" t="s">
        <v>256</v>
      </c>
      <c r="F43" s="22" t="s">
        <v>256</v>
      </c>
      <c r="G43" s="22" t="s">
        <v>183</v>
      </c>
      <c r="H43" s="22" t="s">
        <v>286</v>
      </c>
      <c r="I43" s="22" t="s">
        <v>202</v>
      </c>
      <c r="J43" s="22" t="s">
        <v>287</v>
      </c>
      <c r="K43" s="22" t="s">
        <v>10</v>
      </c>
      <c r="L43" s="25">
        <f t="shared" si="1"/>
        <v>8849.34</v>
      </c>
      <c r="M43" s="25">
        <f>1905.38*2</f>
        <v>3810.76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18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21</v>
      </c>
      <c r="AA43" s="23">
        <v>0</v>
      </c>
      <c r="AB43" s="26">
        <v>43073</v>
      </c>
      <c r="AC43" s="23" t="s">
        <v>383</v>
      </c>
      <c r="AD43" s="22">
        <v>2017</v>
      </c>
      <c r="AE43" s="26">
        <v>43075</v>
      </c>
      <c r="AF43" s="22"/>
    </row>
    <row r="44" spans="1:32" s="27" customFormat="1" ht="12.75">
      <c r="A44" s="22">
        <v>2017</v>
      </c>
      <c r="B44" s="23" t="s">
        <v>403</v>
      </c>
      <c r="C44" s="24" t="s">
        <v>171</v>
      </c>
      <c r="D44" s="22" t="s">
        <v>278</v>
      </c>
      <c r="E44" s="22" t="s">
        <v>288</v>
      </c>
      <c r="F44" s="22" t="s">
        <v>288</v>
      </c>
      <c r="G44" s="22" t="s">
        <v>184</v>
      </c>
      <c r="H44" s="22" t="s">
        <v>289</v>
      </c>
      <c r="I44" s="22" t="s">
        <v>290</v>
      </c>
      <c r="J44" s="22" t="s">
        <v>291</v>
      </c>
      <c r="K44" s="22" t="s">
        <v>11</v>
      </c>
      <c r="L44" s="28">
        <f>4424.67*2</f>
        <v>8849.34</v>
      </c>
      <c r="M44" s="28">
        <f>2286.09*2</f>
        <v>4572.18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40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35</v>
      </c>
      <c r="AA44" s="23">
        <v>0</v>
      </c>
      <c r="AB44" s="26">
        <v>43073</v>
      </c>
      <c r="AC44" s="23" t="s">
        <v>383</v>
      </c>
      <c r="AD44" s="22">
        <v>2017</v>
      </c>
      <c r="AE44" s="26">
        <v>43075</v>
      </c>
      <c r="AF44" s="22"/>
    </row>
    <row r="45" spans="1:32" s="27" customFormat="1" ht="12.75">
      <c r="A45" s="22">
        <v>2017</v>
      </c>
      <c r="B45" s="23" t="s">
        <v>403</v>
      </c>
      <c r="C45" s="24" t="s">
        <v>171</v>
      </c>
      <c r="D45" s="22" t="s">
        <v>278</v>
      </c>
      <c r="E45" s="22" t="s">
        <v>288</v>
      </c>
      <c r="F45" s="22" t="s">
        <v>288</v>
      </c>
      <c r="G45" s="22" t="s">
        <v>184</v>
      </c>
      <c r="H45" s="22" t="s">
        <v>292</v>
      </c>
      <c r="I45" s="22" t="s">
        <v>202</v>
      </c>
      <c r="J45" s="22" t="s">
        <v>247</v>
      </c>
      <c r="K45" s="22" t="s">
        <v>11</v>
      </c>
      <c r="L45" s="28">
        <f>4424.67*2</f>
        <v>8849.34</v>
      </c>
      <c r="M45" s="28">
        <f>1647.02*2</f>
        <v>3294.04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41</v>
      </c>
      <c r="T45" s="22">
        <v>0</v>
      </c>
      <c r="U45" s="22">
        <v>0</v>
      </c>
      <c r="V45" s="22">
        <v>0</v>
      </c>
      <c r="W45" s="22">
        <v>10</v>
      </c>
      <c r="X45" s="22">
        <v>0</v>
      </c>
      <c r="Y45" s="22">
        <v>0</v>
      </c>
      <c r="Z45" s="22">
        <v>36</v>
      </c>
      <c r="AA45" s="23">
        <v>0</v>
      </c>
      <c r="AB45" s="26">
        <v>43073</v>
      </c>
      <c r="AC45" s="23" t="s">
        <v>383</v>
      </c>
      <c r="AD45" s="22">
        <v>2017</v>
      </c>
      <c r="AE45" s="26">
        <v>43075</v>
      </c>
      <c r="AF45" s="22"/>
    </row>
    <row r="46" spans="1:32" s="27" customFormat="1" ht="12.75">
      <c r="A46" s="22">
        <v>2017</v>
      </c>
      <c r="B46" s="23" t="s">
        <v>403</v>
      </c>
      <c r="C46" s="24" t="s">
        <v>171</v>
      </c>
      <c r="D46" s="22" t="s">
        <v>278</v>
      </c>
      <c r="E46" s="22" t="s">
        <v>293</v>
      </c>
      <c r="F46" s="22" t="s">
        <v>293</v>
      </c>
      <c r="G46" s="22" t="s">
        <v>407</v>
      </c>
      <c r="H46" s="22" t="s">
        <v>294</v>
      </c>
      <c r="I46" s="22" t="s">
        <v>295</v>
      </c>
      <c r="J46" s="22" t="s">
        <v>296</v>
      </c>
      <c r="K46" s="22" t="s">
        <v>11</v>
      </c>
      <c r="L46" s="25">
        <f t="shared" si="1"/>
        <v>8849.34</v>
      </c>
      <c r="M46" s="25">
        <v>5232.18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38</v>
      </c>
      <c r="AA46" s="23">
        <v>0</v>
      </c>
      <c r="AB46" s="26">
        <v>43073</v>
      </c>
      <c r="AC46" s="23" t="s">
        <v>383</v>
      </c>
      <c r="AD46" s="22">
        <v>2017</v>
      </c>
      <c r="AE46" s="26">
        <v>43075</v>
      </c>
      <c r="AF46" s="22"/>
    </row>
    <row r="47" spans="1:32" s="27" customFormat="1" ht="12.75">
      <c r="A47" s="22">
        <v>2017</v>
      </c>
      <c r="B47" s="23" t="s">
        <v>403</v>
      </c>
      <c r="C47" s="24" t="s">
        <v>171</v>
      </c>
      <c r="D47" s="22" t="s">
        <v>278</v>
      </c>
      <c r="E47" s="22" t="s">
        <v>256</v>
      </c>
      <c r="F47" s="22" t="s">
        <v>256</v>
      </c>
      <c r="G47" s="22" t="s">
        <v>185</v>
      </c>
      <c r="H47" s="22" t="s">
        <v>297</v>
      </c>
      <c r="I47" s="22" t="s">
        <v>196</v>
      </c>
      <c r="J47" s="22" t="s">
        <v>298</v>
      </c>
      <c r="K47" s="22" t="s">
        <v>10</v>
      </c>
      <c r="L47" s="25">
        <f t="shared" si="1"/>
        <v>8849.34</v>
      </c>
      <c r="M47" s="25">
        <f>3353.17*2</f>
        <v>6706.34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21</v>
      </c>
      <c r="T47" s="22">
        <v>0</v>
      </c>
      <c r="U47" s="22">
        <v>0</v>
      </c>
      <c r="V47" s="22">
        <v>0</v>
      </c>
      <c r="W47" s="22">
        <v>7</v>
      </c>
      <c r="X47" s="22">
        <v>0</v>
      </c>
      <c r="Y47" s="22">
        <v>0</v>
      </c>
      <c r="Z47" s="22">
        <v>24</v>
      </c>
      <c r="AA47" s="23">
        <v>0</v>
      </c>
      <c r="AB47" s="26">
        <v>43073</v>
      </c>
      <c r="AC47" s="23" t="s">
        <v>383</v>
      </c>
      <c r="AD47" s="22">
        <v>2017</v>
      </c>
      <c r="AE47" s="26">
        <v>43075</v>
      </c>
      <c r="AF47" s="22"/>
    </row>
    <row r="48" spans="1:32" s="27" customFormat="1" ht="12.75">
      <c r="A48" s="22">
        <v>2017</v>
      </c>
      <c r="B48" s="23" t="s">
        <v>403</v>
      </c>
      <c r="C48" s="24" t="s">
        <v>171</v>
      </c>
      <c r="D48" s="22" t="s">
        <v>278</v>
      </c>
      <c r="E48" s="22" t="s">
        <v>299</v>
      </c>
      <c r="F48" s="22" t="s">
        <v>299</v>
      </c>
      <c r="G48" s="22" t="s">
        <v>185</v>
      </c>
      <c r="H48" s="22" t="s">
        <v>300</v>
      </c>
      <c r="I48" s="22" t="s">
        <v>301</v>
      </c>
      <c r="J48" s="22" t="s">
        <v>227</v>
      </c>
      <c r="K48" s="22" t="s">
        <v>10</v>
      </c>
      <c r="L48" s="25">
        <f t="shared" si="1"/>
        <v>8849.34</v>
      </c>
      <c r="M48" s="25">
        <f>3117.48*2</f>
        <v>6234.96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32</v>
      </c>
      <c r="AA48" s="23">
        <v>0</v>
      </c>
      <c r="AB48" s="26">
        <v>43073</v>
      </c>
      <c r="AC48" s="23" t="s">
        <v>383</v>
      </c>
      <c r="AD48" s="22">
        <v>2017</v>
      </c>
      <c r="AE48" s="26">
        <v>43075</v>
      </c>
      <c r="AF48" s="22"/>
    </row>
    <row r="49" spans="1:32" s="27" customFormat="1" ht="12.75">
      <c r="A49" s="22">
        <v>2017</v>
      </c>
      <c r="B49" s="23" t="s">
        <v>403</v>
      </c>
      <c r="C49" s="24" t="s">
        <v>171</v>
      </c>
      <c r="D49" s="22" t="s">
        <v>278</v>
      </c>
      <c r="E49" s="22" t="s">
        <v>302</v>
      </c>
      <c r="F49" s="22" t="s">
        <v>302</v>
      </c>
      <c r="G49" s="22" t="s">
        <v>185</v>
      </c>
      <c r="H49" s="22" t="s">
        <v>303</v>
      </c>
      <c r="I49" s="22" t="s">
        <v>304</v>
      </c>
      <c r="J49" s="22" t="s">
        <v>196</v>
      </c>
      <c r="K49" s="22" t="s">
        <v>11</v>
      </c>
      <c r="L49" s="25">
        <f t="shared" si="1"/>
        <v>8849.34</v>
      </c>
      <c r="M49" s="25">
        <f>2096.31*2</f>
        <v>4192.62</v>
      </c>
      <c r="N49" s="22">
        <v>1</v>
      </c>
      <c r="O49" s="22">
        <v>0</v>
      </c>
      <c r="P49" s="22">
        <v>0</v>
      </c>
      <c r="Q49" s="22">
        <v>0</v>
      </c>
      <c r="R49" s="22">
        <v>0</v>
      </c>
      <c r="S49" s="22">
        <v>9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11</v>
      </c>
      <c r="AA49" s="23">
        <v>0</v>
      </c>
      <c r="AB49" s="26">
        <v>43073</v>
      </c>
      <c r="AC49" s="23" t="s">
        <v>383</v>
      </c>
      <c r="AD49" s="22">
        <v>2017</v>
      </c>
      <c r="AE49" s="26">
        <v>43075</v>
      </c>
      <c r="AF49" s="22"/>
    </row>
    <row r="50" spans="1:32" s="27" customFormat="1" ht="12.75">
      <c r="A50" s="22">
        <v>2017</v>
      </c>
      <c r="B50" s="23" t="s">
        <v>403</v>
      </c>
      <c r="C50" s="24" t="s">
        <v>171</v>
      </c>
      <c r="D50" s="22" t="s">
        <v>278</v>
      </c>
      <c r="E50" s="22" t="s">
        <v>288</v>
      </c>
      <c r="F50" s="22" t="s">
        <v>288</v>
      </c>
      <c r="G50" s="22" t="s">
        <v>186</v>
      </c>
      <c r="H50" s="22" t="s">
        <v>305</v>
      </c>
      <c r="I50" s="22" t="s">
        <v>306</v>
      </c>
      <c r="J50" s="22" t="s">
        <v>262</v>
      </c>
      <c r="K50" s="22" t="s">
        <v>11</v>
      </c>
      <c r="L50" s="25">
        <f t="shared" si="1"/>
        <v>8849.34</v>
      </c>
      <c r="M50" s="25">
        <f>3237.94*2</f>
        <v>6475.88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39</v>
      </c>
      <c r="AA50" s="23">
        <v>0</v>
      </c>
      <c r="AB50" s="26">
        <v>43073</v>
      </c>
      <c r="AC50" s="23" t="s">
        <v>383</v>
      </c>
      <c r="AD50" s="22">
        <v>2017</v>
      </c>
      <c r="AE50" s="26">
        <v>43075</v>
      </c>
      <c r="AF50" s="22"/>
    </row>
    <row r="51" spans="1:32" s="27" customFormat="1" ht="12.75">
      <c r="A51" s="22">
        <v>2017</v>
      </c>
      <c r="B51" s="23" t="s">
        <v>403</v>
      </c>
      <c r="C51" s="24" t="s">
        <v>171</v>
      </c>
      <c r="D51" s="22" t="s">
        <v>278</v>
      </c>
      <c r="E51" s="22" t="s">
        <v>307</v>
      </c>
      <c r="F51" s="22" t="s">
        <v>307</v>
      </c>
      <c r="G51" s="22" t="s">
        <v>186</v>
      </c>
      <c r="H51" s="22" t="s">
        <v>308</v>
      </c>
      <c r="I51" s="22" t="s">
        <v>309</v>
      </c>
      <c r="J51" s="22" t="s">
        <v>310</v>
      </c>
      <c r="K51" s="22" t="s">
        <v>10</v>
      </c>
      <c r="L51" s="25">
        <f t="shared" si="1"/>
        <v>8849.34</v>
      </c>
      <c r="M51" s="25">
        <f>1603.16*2</f>
        <v>3206.32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6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8</v>
      </c>
      <c r="AA51" s="23">
        <v>0</v>
      </c>
      <c r="AB51" s="26">
        <v>43073</v>
      </c>
      <c r="AC51" s="23" t="s">
        <v>383</v>
      </c>
      <c r="AD51" s="22">
        <v>2017</v>
      </c>
      <c r="AE51" s="26">
        <v>43075</v>
      </c>
      <c r="AF51" s="22"/>
    </row>
    <row r="52" spans="1:32" s="27" customFormat="1" ht="12.75">
      <c r="A52" s="22">
        <v>2017</v>
      </c>
      <c r="B52" s="23" t="s">
        <v>403</v>
      </c>
      <c r="C52" s="24" t="s">
        <v>171</v>
      </c>
      <c r="D52" s="22" t="s">
        <v>278</v>
      </c>
      <c r="E52" s="22" t="s">
        <v>293</v>
      </c>
      <c r="F52" s="22" t="s">
        <v>293</v>
      </c>
      <c r="G52" s="22" t="s">
        <v>186</v>
      </c>
      <c r="H52" s="22" t="s">
        <v>311</v>
      </c>
      <c r="I52" s="22" t="s">
        <v>312</v>
      </c>
      <c r="J52" s="22" t="s">
        <v>313</v>
      </c>
      <c r="K52" s="22" t="s">
        <v>10</v>
      </c>
      <c r="L52" s="25">
        <f t="shared" si="1"/>
        <v>8849.34</v>
      </c>
      <c r="M52" s="25">
        <f>1585.49*2</f>
        <v>3170.98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33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33</v>
      </c>
      <c r="AA52" s="23">
        <v>0</v>
      </c>
      <c r="AB52" s="26">
        <v>43073</v>
      </c>
      <c r="AC52" s="23" t="s">
        <v>383</v>
      </c>
      <c r="AD52" s="22">
        <v>2017</v>
      </c>
      <c r="AE52" s="26">
        <v>43075</v>
      </c>
      <c r="AF52" s="22"/>
    </row>
    <row r="53" spans="1:32" s="27" customFormat="1" ht="12.75">
      <c r="A53" s="22">
        <v>2017</v>
      </c>
      <c r="B53" s="23" t="s">
        <v>403</v>
      </c>
      <c r="C53" s="24" t="s">
        <v>171</v>
      </c>
      <c r="D53" s="22" t="s">
        <v>278</v>
      </c>
      <c r="E53" s="22" t="s">
        <v>314</v>
      </c>
      <c r="F53" s="22" t="s">
        <v>314</v>
      </c>
      <c r="G53" s="22" t="s">
        <v>185</v>
      </c>
      <c r="H53" s="22" t="s">
        <v>315</v>
      </c>
      <c r="I53" s="22" t="s">
        <v>200</v>
      </c>
      <c r="J53" s="22" t="s">
        <v>316</v>
      </c>
      <c r="K53" s="22" t="s">
        <v>11</v>
      </c>
      <c r="L53" s="25">
        <f t="shared" si="1"/>
        <v>8849.34</v>
      </c>
      <c r="M53" s="25">
        <f>3328.56*2</f>
        <v>6657.12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2</v>
      </c>
      <c r="AA53" s="23">
        <v>0</v>
      </c>
      <c r="AB53" s="26">
        <v>43073</v>
      </c>
      <c r="AC53" s="23" t="s">
        <v>383</v>
      </c>
      <c r="AD53" s="22">
        <v>2017</v>
      </c>
      <c r="AE53" s="26">
        <v>43075</v>
      </c>
      <c r="AF53" s="22"/>
    </row>
    <row r="54" spans="1:32" s="27" customFormat="1" ht="12.75">
      <c r="A54" s="22">
        <v>2017</v>
      </c>
      <c r="B54" s="23" t="s">
        <v>403</v>
      </c>
      <c r="C54" s="24" t="s">
        <v>171</v>
      </c>
      <c r="D54" s="22" t="s">
        <v>278</v>
      </c>
      <c r="E54" s="22" t="s">
        <v>317</v>
      </c>
      <c r="F54" s="22" t="s">
        <v>317</v>
      </c>
      <c r="G54" s="22" t="s">
        <v>318</v>
      </c>
      <c r="H54" s="22" t="s">
        <v>319</v>
      </c>
      <c r="I54" s="22" t="s">
        <v>320</v>
      </c>
      <c r="J54" s="22" t="s">
        <v>321</v>
      </c>
      <c r="K54" s="22" t="s">
        <v>10</v>
      </c>
      <c r="L54" s="25">
        <f t="shared" si="1"/>
        <v>8849.34</v>
      </c>
      <c r="M54" s="25">
        <f>3190.28*2</f>
        <v>6380.56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14</v>
      </c>
      <c r="X54" s="22">
        <v>0</v>
      </c>
      <c r="Y54" s="22">
        <v>0</v>
      </c>
      <c r="Z54" s="22">
        <v>30</v>
      </c>
      <c r="AA54" s="23">
        <v>0</v>
      </c>
      <c r="AB54" s="26">
        <v>43073</v>
      </c>
      <c r="AC54" s="23" t="s">
        <v>383</v>
      </c>
      <c r="AD54" s="22">
        <v>2017</v>
      </c>
      <c r="AE54" s="26">
        <v>43075</v>
      </c>
      <c r="AF54" s="22"/>
    </row>
    <row r="55" spans="1:32" s="27" customFormat="1" ht="12.75">
      <c r="A55" s="22">
        <v>2017</v>
      </c>
      <c r="B55" s="23" t="s">
        <v>403</v>
      </c>
      <c r="C55" s="24" t="s">
        <v>171</v>
      </c>
      <c r="D55" s="22" t="s">
        <v>278</v>
      </c>
      <c r="E55" s="22" t="s">
        <v>302</v>
      </c>
      <c r="F55" s="22" t="s">
        <v>302</v>
      </c>
      <c r="G55" s="22" t="s">
        <v>182</v>
      </c>
      <c r="H55" s="22" t="s">
        <v>322</v>
      </c>
      <c r="I55" s="22" t="s">
        <v>323</v>
      </c>
      <c r="J55" s="22" t="s">
        <v>324</v>
      </c>
      <c r="K55" s="22" t="s">
        <v>11</v>
      </c>
      <c r="L55" s="25">
        <f t="shared" si="1"/>
        <v>8849.34</v>
      </c>
      <c r="M55" s="25">
        <f>3349.63*2</f>
        <v>6699.26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24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28</v>
      </c>
      <c r="AA55" s="23">
        <v>0</v>
      </c>
      <c r="AB55" s="26">
        <v>43073</v>
      </c>
      <c r="AC55" s="23" t="s">
        <v>383</v>
      </c>
      <c r="AD55" s="22">
        <v>2017</v>
      </c>
      <c r="AE55" s="26">
        <v>43075</v>
      </c>
      <c r="AF55" s="22"/>
    </row>
    <row r="56" spans="1:32" s="27" customFormat="1" ht="12.75">
      <c r="A56" s="22">
        <v>2017</v>
      </c>
      <c r="B56" s="23" t="s">
        <v>403</v>
      </c>
      <c r="C56" s="24" t="s">
        <v>171</v>
      </c>
      <c r="D56" s="22" t="s">
        <v>278</v>
      </c>
      <c r="E56" s="22" t="s">
        <v>299</v>
      </c>
      <c r="F56" s="22" t="s">
        <v>299</v>
      </c>
      <c r="G56" s="22" t="s">
        <v>325</v>
      </c>
      <c r="H56" s="22" t="s">
        <v>326</v>
      </c>
      <c r="I56" s="22" t="s">
        <v>327</v>
      </c>
      <c r="J56" s="22" t="s">
        <v>328</v>
      </c>
      <c r="K56" s="22" t="s">
        <v>11</v>
      </c>
      <c r="L56" s="28">
        <f>4424.67*2</f>
        <v>8849.34</v>
      </c>
      <c r="M56" s="28">
        <f>3659.3*2</f>
        <v>7318.6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11</v>
      </c>
      <c r="X56" s="22">
        <v>0</v>
      </c>
      <c r="Y56" s="22">
        <v>0</v>
      </c>
      <c r="Z56" s="22">
        <v>37</v>
      </c>
      <c r="AA56" s="23">
        <v>0</v>
      </c>
      <c r="AB56" s="26">
        <v>43073</v>
      </c>
      <c r="AC56" s="23" t="s">
        <v>383</v>
      </c>
      <c r="AD56" s="22">
        <v>2017</v>
      </c>
      <c r="AE56" s="26">
        <v>43075</v>
      </c>
      <c r="AF56" s="22"/>
    </row>
    <row r="57" spans="1:32" s="27" customFormat="1" ht="12.75">
      <c r="A57" s="22">
        <v>2017</v>
      </c>
      <c r="B57" s="23" t="s">
        <v>403</v>
      </c>
      <c r="C57" s="24" t="s">
        <v>171</v>
      </c>
      <c r="D57" s="22" t="s">
        <v>329</v>
      </c>
      <c r="E57" s="22" t="s">
        <v>256</v>
      </c>
      <c r="F57" s="22" t="s">
        <v>256</v>
      </c>
      <c r="G57" s="22" t="s">
        <v>186</v>
      </c>
      <c r="H57" s="22" t="s">
        <v>330</v>
      </c>
      <c r="I57" s="22" t="s">
        <v>324</v>
      </c>
      <c r="J57" s="22" t="s">
        <v>202</v>
      </c>
      <c r="K57" s="22" t="s">
        <v>10</v>
      </c>
      <c r="L57" s="25">
        <f>5988.54*2</f>
        <v>11977.08</v>
      </c>
      <c r="M57" s="25">
        <f>2454.67*2</f>
        <v>4909.34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4</v>
      </c>
      <c r="T57" s="22">
        <v>0</v>
      </c>
      <c r="U57" s="22">
        <v>0</v>
      </c>
      <c r="V57" s="22">
        <v>0</v>
      </c>
      <c r="W57" s="22">
        <v>2</v>
      </c>
      <c r="X57" s="22">
        <v>0</v>
      </c>
      <c r="Y57" s="22">
        <v>0</v>
      </c>
      <c r="Z57" s="22">
        <v>5</v>
      </c>
      <c r="AA57" s="23">
        <v>0</v>
      </c>
      <c r="AB57" s="26">
        <v>43073</v>
      </c>
      <c r="AC57" s="23" t="s">
        <v>383</v>
      </c>
      <c r="AD57" s="22">
        <v>2017</v>
      </c>
      <c r="AE57" s="26">
        <v>43075</v>
      </c>
      <c r="AF57" s="22"/>
    </row>
    <row r="58" spans="1:32" s="27" customFormat="1" ht="12.75">
      <c r="A58" s="22">
        <v>2017</v>
      </c>
      <c r="B58" s="23" t="s">
        <v>403</v>
      </c>
      <c r="C58" s="24" t="s">
        <v>171</v>
      </c>
      <c r="D58" s="22" t="s">
        <v>331</v>
      </c>
      <c r="E58" s="22" t="s">
        <v>332</v>
      </c>
      <c r="F58" s="22" t="s">
        <v>332</v>
      </c>
      <c r="G58" s="22" t="s">
        <v>183</v>
      </c>
      <c r="H58" s="22" t="s">
        <v>333</v>
      </c>
      <c r="I58" s="22" t="s">
        <v>204</v>
      </c>
      <c r="J58" s="22" t="s">
        <v>309</v>
      </c>
      <c r="K58" s="22" t="s">
        <v>11</v>
      </c>
      <c r="L58" s="25">
        <f>2548.42*2</f>
        <v>5096.84</v>
      </c>
      <c r="M58" s="25">
        <f>1956.4*2</f>
        <v>3912.8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4</v>
      </c>
      <c r="X58" s="22">
        <v>0</v>
      </c>
      <c r="Y58" s="22">
        <v>0</v>
      </c>
      <c r="Z58" s="22">
        <v>18</v>
      </c>
      <c r="AA58" s="23">
        <v>0</v>
      </c>
      <c r="AB58" s="26">
        <v>43073</v>
      </c>
      <c r="AC58" s="23" t="s">
        <v>383</v>
      </c>
      <c r="AD58" s="22">
        <v>2017</v>
      </c>
      <c r="AE58" s="26">
        <v>43075</v>
      </c>
      <c r="AF58" s="22"/>
    </row>
    <row r="59" spans="1:32" s="27" customFormat="1" ht="12.75">
      <c r="A59" s="22">
        <v>2017</v>
      </c>
      <c r="B59" s="23" t="s">
        <v>403</v>
      </c>
      <c r="C59" s="24" t="s">
        <v>171</v>
      </c>
      <c r="D59" s="22">
        <v>9.1</v>
      </c>
      <c r="E59" s="22" t="s">
        <v>299</v>
      </c>
      <c r="F59" s="22" t="s">
        <v>299</v>
      </c>
      <c r="G59" s="22" t="s">
        <v>183</v>
      </c>
      <c r="H59" s="22" t="s">
        <v>417</v>
      </c>
      <c r="I59" s="22" t="s">
        <v>418</v>
      </c>
      <c r="J59" s="22" t="s">
        <v>419</v>
      </c>
      <c r="K59" s="22" t="s">
        <v>10</v>
      </c>
      <c r="L59" s="25">
        <f>4424.67*2</f>
        <v>8849.34</v>
      </c>
      <c r="M59" s="25">
        <f>3415.2*2</f>
        <v>6830.4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41</v>
      </c>
      <c r="AA59" s="23">
        <v>0</v>
      </c>
      <c r="AB59" s="26">
        <v>43073</v>
      </c>
      <c r="AC59" s="23" t="s">
        <v>383</v>
      </c>
      <c r="AD59" s="22">
        <v>2017</v>
      </c>
      <c r="AE59" s="26">
        <v>43075</v>
      </c>
      <c r="AF59" s="22"/>
    </row>
    <row r="60" spans="1:32" s="27" customFormat="1" ht="12.75">
      <c r="A60" s="22">
        <v>2017</v>
      </c>
      <c r="B60" s="23" t="s">
        <v>403</v>
      </c>
      <c r="C60" s="24" t="s">
        <v>171</v>
      </c>
      <c r="D60" s="22">
        <v>7.1</v>
      </c>
      <c r="E60" s="22" t="s">
        <v>234</v>
      </c>
      <c r="F60" s="22" t="s">
        <v>234</v>
      </c>
      <c r="G60" s="22" t="s">
        <v>183</v>
      </c>
      <c r="H60" s="22" t="s">
        <v>294</v>
      </c>
      <c r="I60" s="22" t="s">
        <v>276</v>
      </c>
      <c r="J60" s="22" t="s">
        <v>237</v>
      </c>
      <c r="K60" s="22" t="s">
        <v>11</v>
      </c>
      <c r="L60" s="25">
        <f>7268.56*2</f>
        <v>14537.12</v>
      </c>
      <c r="M60" s="25">
        <f>5557.03*2</f>
        <v>11114.06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46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3">
        <v>0</v>
      </c>
      <c r="AB60" s="26">
        <v>43073</v>
      </c>
      <c r="AC60" s="23" t="s">
        <v>383</v>
      </c>
      <c r="AD60" s="22">
        <v>2017</v>
      </c>
      <c r="AE60" s="26">
        <v>43075</v>
      </c>
      <c r="AF60" s="22"/>
    </row>
    <row r="61" spans="1:32" s="27" customFormat="1" ht="12.75">
      <c r="A61" s="22">
        <v>2017</v>
      </c>
      <c r="B61" s="23" t="s">
        <v>403</v>
      </c>
      <c r="C61" s="24" t="s">
        <v>171</v>
      </c>
      <c r="D61" s="22">
        <v>8.2</v>
      </c>
      <c r="E61" s="22" t="s">
        <v>257</v>
      </c>
      <c r="F61" s="22" t="s">
        <v>257</v>
      </c>
      <c r="G61" s="22" t="s">
        <v>183</v>
      </c>
      <c r="H61" s="22" t="s">
        <v>420</v>
      </c>
      <c r="I61" s="22" t="s">
        <v>421</v>
      </c>
      <c r="J61" s="22" t="s">
        <v>422</v>
      </c>
      <c r="K61" s="22" t="s">
        <v>10</v>
      </c>
      <c r="L61" s="25">
        <f>6232.51*2</f>
        <v>12465.02</v>
      </c>
      <c r="M61" s="25">
        <f>4832.24*2</f>
        <v>9664.48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47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3">
        <v>0</v>
      </c>
      <c r="AB61" s="26">
        <v>43073</v>
      </c>
      <c r="AC61" s="23" t="s">
        <v>383</v>
      </c>
      <c r="AD61" s="22">
        <v>2017</v>
      </c>
      <c r="AE61" s="26">
        <v>43075</v>
      </c>
      <c r="AF61" s="22"/>
    </row>
    <row r="62" spans="1:32" s="27" customFormat="1" ht="12.75">
      <c r="A62" s="22">
        <v>2017</v>
      </c>
      <c r="B62" s="23" t="s">
        <v>403</v>
      </c>
      <c r="C62" s="24" t="s">
        <v>171</v>
      </c>
      <c r="D62" s="22" t="s">
        <v>331</v>
      </c>
      <c r="E62" s="22" t="s">
        <v>334</v>
      </c>
      <c r="F62" s="22" t="s">
        <v>334</v>
      </c>
      <c r="G62" s="22" t="s">
        <v>232</v>
      </c>
      <c r="H62" s="22" t="s">
        <v>335</v>
      </c>
      <c r="I62" s="22" t="s">
        <v>336</v>
      </c>
      <c r="J62" s="22" t="s">
        <v>225</v>
      </c>
      <c r="K62" s="22" t="s">
        <v>10</v>
      </c>
      <c r="L62" s="25">
        <f aca="true" t="shared" si="2" ref="L62:L67">2548.42*2</f>
        <v>5096.84</v>
      </c>
      <c r="M62" s="25">
        <f>1288.88*2</f>
        <v>2577.76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20</v>
      </c>
      <c r="T62" s="22">
        <v>0</v>
      </c>
      <c r="U62" s="22">
        <v>0</v>
      </c>
      <c r="V62" s="22">
        <v>0</v>
      </c>
      <c r="W62" s="22">
        <v>6</v>
      </c>
      <c r="X62" s="22">
        <v>0</v>
      </c>
      <c r="Y62" s="22">
        <v>0</v>
      </c>
      <c r="Z62" s="22">
        <v>23</v>
      </c>
      <c r="AA62" s="23">
        <v>0</v>
      </c>
      <c r="AB62" s="26">
        <v>43073</v>
      </c>
      <c r="AC62" s="23" t="s">
        <v>383</v>
      </c>
      <c r="AD62" s="22">
        <v>2017</v>
      </c>
      <c r="AE62" s="26">
        <v>43075</v>
      </c>
      <c r="AF62" s="22"/>
    </row>
    <row r="63" spans="1:32" s="27" customFormat="1" ht="12.75">
      <c r="A63" s="22">
        <v>2017</v>
      </c>
      <c r="B63" s="23" t="s">
        <v>403</v>
      </c>
      <c r="C63" s="24" t="s">
        <v>171</v>
      </c>
      <c r="D63" s="22" t="s">
        <v>331</v>
      </c>
      <c r="E63" s="22" t="s">
        <v>337</v>
      </c>
      <c r="F63" s="22" t="s">
        <v>337</v>
      </c>
      <c r="G63" s="22" t="s">
        <v>185</v>
      </c>
      <c r="H63" s="22" t="s">
        <v>338</v>
      </c>
      <c r="I63" s="22" t="s">
        <v>339</v>
      </c>
      <c r="J63" s="22" t="s">
        <v>227</v>
      </c>
      <c r="K63" s="22" t="s">
        <v>10</v>
      </c>
      <c r="L63" s="25">
        <f t="shared" si="2"/>
        <v>5096.84</v>
      </c>
      <c r="M63" s="25">
        <f>1861.86*2</f>
        <v>3723.72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13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15</v>
      </c>
      <c r="AA63" s="23">
        <v>0</v>
      </c>
      <c r="AB63" s="26">
        <v>43073</v>
      </c>
      <c r="AC63" s="23" t="s">
        <v>383</v>
      </c>
      <c r="AD63" s="22">
        <v>2017</v>
      </c>
      <c r="AE63" s="26">
        <v>43075</v>
      </c>
      <c r="AF63" s="22"/>
    </row>
    <row r="64" spans="1:32" s="27" customFormat="1" ht="12.75">
      <c r="A64" s="22">
        <v>2017</v>
      </c>
      <c r="B64" s="23" t="s">
        <v>403</v>
      </c>
      <c r="C64" s="24" t="s">
        <v>171</v>
      </c>
      <c r="D64" s="22" t="s">
        <v>331</v>
      </c>
      <c r="E64" s="22" t="s">
        <v>334</v>
      </c>
      <c r="F64" s="22" t="s">
        <v>334</v>
      </c>
      <c r="G64" s="22" t="s">
        <v>186</v>
      </c>
      <c r="H64" s="22" t="s">
        <v>340</v>
      </c>
      <c r="I64" s="22" t="s">
        <v>341</v>
      </c>
      <c r="J64" s="22" t="s">
        <v>342</v>
      </c>
      <c r="K64" s="22" t="s">
        <v>10</v>
      </c>
      <c r="L64" s="25">
        <f t="shared" si="2"/>
        <v>5096.84</v>
      </c>
      <c r="M64" s="25">
        <f>1614.59*2</f>
        <v>3229.18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1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1</v>
      </c>
      <c r="AA64" s="23">
        <v>0</v>
      </c>
      <c r="AB64" s="26">
        <v>43073</v>
      </c>
      <c r="AC64" s="23" t="s">
        <v>383</v>
      </c>
      <c r="AD64" s="22">
        <v>2017</v>
      </c>
      <c r="AE64" s="26">
        <v>43075</v>
      </c>
      <c r="AF64" s="22"/>
    </row>
    <row r="65" spans="1:32" s="27" customFormat="1" ht="12.75">
      <c r="A65" s="22">
        <v>2017</v>
      </c>
      <c r="B65" s="23" t="s">
        <v>403</v>
      </c>
      <c r="C65" s="24" t="s">
        <v>171</v>
      </c>
      <c r="D65" s="22" t="s">
        <v>331</v>
      </c>
      <c r="E65" s="22" t="s">
        <v>334</v>
      </c>
      <c r="F65" s="22" t="s">
        <v>334</v>
      </c>
      <c r="G65" s="22" t="s">
        <v>260</v>
      </c>
      <c r="H65" s="22" t="s">
        <v>343</v>
      </c>
      <c r="I65" s="22" t="s">
        <v>344</v>
      </c>
      <c r="J65" s="22" t="s">
        <v>345</v>
      </c>
      <c r="K65" s="22" t="s">
        <v>10</v>
      </c>
      <c r="L65" s="25">
        <f t="shared" si="2"/>
        <v>5096.84</v>
      </c>
      <c r="M65" s="25">
        <f>1152.71*2</f>
        <v>2305.42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11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13</v>
      </c>
      <c r="AA65" s="23">
        <v>0</v>
      </c>
      <c r="AB65" s="26">
        <v>43073</v>
      </c>
      <c r="AC65" s="23" t="s">
        <v>383</v>
      </c>
      <c r="AD65" s="22">
        <v>2017</v>
      </c>
      <c r="AE65" s="26">
        <v>43075</v>
      </c>
      <c r="AF65" s="22"/>
    </row>
    <row r="66" spans="1:32" s="27" customFormat="1" ht="12.75">
      <c r="A66" s="22">
        <v>2017</v>
      </c>
      <c r="B66" s="23" t="s">
        <v>403</v>
      </c>
      <c r="C66" s="24" t="s">
        <v>171</v>
      </c>
      <c r="D66" s="22" t="s">
        <v>331</v>
      </c>
      <c r="E66" s="22" t="s">
        <v>337</v>
      </c>
      <c r="F66" s="22" t="s">
        <v>337</v>
      </c>
      <c r="G66" s="22" t="s">
        <v>182</v>
      </c>
      <c r="H66" s="22" t="s">
        <v>346</v>
      </c>
      <c r="I66" s="22" t="s">
        <v>347</v>
      </c>
      <c r="J66" s="22" t="s">
        <v>344</v>
      </c>
      <c r="K66" s="22" t="s">
        <v>10</v>
      </c>
      <c r="L66" s="25">
        <f t="shared" si="2"/>
        <v>5096.84</v>
      </c>
      <c r="M66" s="25">
        <f>2171.93*2</f>
        <v>4343.86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25</v>
      </c>
      <c r="T66" s="22">
        <v>0</v>
      </c>
      <c r="U66" s="22">
        <v>0</v>
      </c>
      <c r="V66" s="22">
        <v>0</v>
      </c>
      <c r="W66" s="22">
        <v>9</v>
      </c>
      <c r="X66" s="22">
        <v>0</v>
      </c>
      <c r="Y66" s="22">
        <v>0</v>
      </c>
      <c r="Z66" s="22">
        <v>29</v>
      </c>
      <c r="AA66" s="23">
        <v>0</v>
      </c>
      <c r="AB66" s="26">
        <v>43073</v>
      </c>
      <c r="AC66" s="23" t="s">
        <v>383</v>
      </c>
      <c r="AD66" s="22">
        <v>2017</v>
      </c>
      <c r="AE66" s="26">
        <v>43075</v>
      </c>
      <c r="AF66" s="22"/>
    </row>
    <row r="67" spans="1:32" s="27" customFormat="1" ht="12.75">
      <c r="A67" s="22">
        <v>2017</v>
      </c>
      <c r="B67" s="23" t="s">
        <v>403</v>
      </c>
      <c r="C67" s="24" t="s">
        <v>7</v>
      </c>
      <c r="D67" s="22" t="s">
        <v>331</v>
      </c>
      <c r="E67" s="22" t="s">
        <v>389</v>
      </c>
      <c r="F67" s="22" t="s">
        <v>389</v>
      </c>
      <c r="G67" s="22" t="s">
        <v>185</v>
      </c>
      <c r="H67" s="22" t="s">
        <v>390</v>
      </c>
      <c r="I67" s="22" t="s">
        <v>391</v>
      </c>
      <c r="J67" s="22" t="s">
        <v>344</v>
      </c>
      <c r="K67" s="22" t="s">
        <v>11</v>
      </c>
      <c r="L67" s="25">
        <f t="shared" si="2"/>
        <v>5096.84</v>
      </c>
      <c r="M67" s="25">
        <f>1828.92*2</f>
        <v>3657.84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6</v>
      </c>
      <c r="AA67" s="23">
        <v>0</v>
      </c>
      <c r="AB67" s="26">
        <v>43073</v>
      </c>
      <c r="AC67" s="23" t="s">
        <v>383</v>
      </c>
      <c r="AD67" s="22">
        <v>2017</v>
      </c>
      <c r="AE67" s="26">
        <v>43075</v>
      </c>
      <c r="AF67" s="22"/>
    </row>
    <row r="68" spans="1:32" s="27" customFormat="1" ht="12.75">
      <c r="A68" s="22">
        <v>2017</v>
      </c>
      <c r="B68" s="23" t="s">
        <v>403</v>
      </c>
      <c r="C68" s="24" t="s">
        <v>171</v>
      </c>
      <c r="D68" s="22" t="s">
        <v>348</v>
      </c>
      <c r="E68" s="22" t="s">
        <v>349</v>
      </c>
      <c r="F68" s="22" t="s">
        <v>349</v>
      </c>
      <c r="G68" s="22" t="s">
        <v>183</v>
      </c>
      <c r="H68" s="22" t="s">
        <v>350</v>
      </c>
      <c r="I68" s="22" t="s">
        <v>351</v>
      </c>
      <c r="J68" s="22" t="s">
        <v>276</v>
      </c>
      <c r="K68" s="22" t="s">
        <v>10</v>
      </c>
      <c r="L68" s="25">
        <f>3189.67*2</f>
        <v>6379.34</v>
      </c>
      <c r="M68" s="25">
        <f>1624.6*2</f>
        <v>3249.2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17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20</v>
      </c>
      <c r="AA68" s="23">
        <v>0</v>
      </c>
      <c r="AB68" s="26">
        <v>43073</v>
      </c>
      <c r="AC68" s="23" t="s">
        <v>383</v>
      </c>
      <c r="AD68" s="22">
        <v>2017</v>
      </c>
      <c r="AE68" s="26">
        <v>43075</v>
      </c>
      <c r="AF68" s="22"/>
    </row>
    <row r="69" spans="1:32" s="27" customFormat="1" ht="12.75">
      <c r="A69" s="22">
        <v>2017</v>
      </c>
      <c r="B69" s="23" t="s">
        <v>403</v>
      </c>
      <c r="C69" s="24" t="s">
        <v>171</v>
      </c>
      <c r="D69" s="22">
        <v>9.2</v>
      </c>
      <c r="E69" s="22" t="s">
        <v>415</v>
      </c>
      <c r="F69" s="22" t="s">
        <v>415</v>
      </c>
      <c r="G69" s="22" t="s">
        <v>183</v>
      </c>
      <c r="H69" s="22" t="s">
        <v>416</v>
      </c>
      <c r="I69" s="22" t="s">
        <v>227</v>
      </c>
      <c r="J69" s="22" t="s">
        <v>202</v>
      </c>
      <c r="K69" s="22" t="s">
        <v>10</v>
      </c>
      <c r="L69" s="25">
        <f>5988.54*2</f>
        <v>11977.08</v>
      </c>
      <c r="M69" s="25">
        <f>4421.1*2</f>
        <v>8842.2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40</v>
      </c>
      <c r="AA69" s="23">
        <v>0</v>
      </c>
      <c r="AB69" s="26">
        <v>43073</v>
      </c>
      <c r="AC69" s="23" t="s">
        <v>383</v>
      </c>
      <c r="AD69" s="22">
        <v>2017</v>
      </c>
      <c r="AE69" s="26">
        <v>43075</v>
      </c>
      <c r="AF69" s="22"/>
    </row>
    <row r="70" spans="1:32" s="27" customFormat="1" ht="12.75">
      <c r="A70" s="22">
        <v>2017</v>
      </c>
      <c r="B70" s="23" t="s">
        <v>403</v>
      </c>
      <c r="C70" s="24" t="s">
        <v>171</v>
      </c>
      <c r="D70" s="22" t="s">
        <v>348</v>
      </c>
      <c r="E70" s="22" t="s">
        <v>352</v>
      </c>
      <c r="F70" s="22" t="s">
        <v>352</v>
      </c>
      <c r="G70" s="22" t="s">
        <v>185</v>
      </c>
      <c r="H70" s="22" t="s">
        <v>353</v>
      </c>
      <c r="I70" s="22" t="s">
        <v>354</v>
      </c>
      <c r="J70" s="22" t="s">
        <v>355</v>
      </c>
      <c r="K70" s="22" t="s">
        <v>10</v>
      </c>
      <c r="L70" s="25">
        <f>3189.67*2</f>
        <v>6379.34</v>
      </c>
      <c r="M70" s="25">
        <f>1826.16*2</f>
        <v>3652.32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22</v>
      </c>
      <c r="T70" s="22">
        <v>0</v>
      </c>
      <c r="U70" s="22">
        <v>0</v>
      </c>
      <c r="V70" s="22">
        <v>0</v>
      </c>
      <c r="W70" s="22">
        <v>8</v>
      </c>
      <c r="X70" s="22">
        <v>0</v>
      </c>
      <c r="Y70" s="22">
        <v>0</v>
      </c>
      <c r="Z70" s="22">
        <v>25</v>
      </c>
      <c r="AA70" s="23">
        <v>0</v>
      </c>
      <c r="AB70" s="26">
        <v>43073</v>
      </c>
      <c r="AC70" s="23" t="s">
        <v>383</v>
      </c>
      <c r="AD70" s="22">
        <v>2017</v>
      </c>
      <c r="AE70" s="26">
        <v>43075</v>
      </c>
      <c r="AF70" s="22"/>
    </row>
    <row r="71" spans="1:32" s="27" customFormat="1" ht="12.75">
      <c r="A71" s="22">
        <v>2017</v>
      </c>
      <c r="B71" s="23" t="s">
        <v>403</v>
      </c>
      <c r="C71" s="24" t="s">
        <v>171</v>
      </c>
      <c r="D71" s="22" t="s">
        <v>348</v>
      </c>
      <c r="E71" s="22" t="s">
        <v>352</v>
      </c>
      <c r="F71" s="22" t="s">
        <v>352</v>
      </c>
      <c r="G71" s="22" t="s">
        <v>184</v>
      </c>
      <c r="H71" s="22" t="s">
        <v>356</v>
      </c>
      <c r="I71" s="22" t="s">
        <v>357</v>
      </c>
      <c r="J71" s="22" t="s">
        <v>252</v>
      </c>
      <c r="K71" s="22" t="s">
        <v>10</v>
      </c>
      <c r="L71" s="25">
        <f>3189.67*2</f>
        <v>6379.34</v>
      </c>
      <c r="M71" s="25">
        <f>1572.1*2</f>
        <v>3144.2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23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26</v>
      </c>
      <c r="AA71" s="23">
        <v>0</v>
      </c>
      <c r="AB71" s="26">
        <v>43073</v>
      </c>
      <c r="AC71" s="23" t="s">
        <v>383</v>
      </c>
      <c r="AD71" s="22">
        <v>2017</v>
      </c>
      <c r="AE71" s="26">
        <v>43075</v>
      </c>
      <c r="AF71" s="22"/>
    </row>
    <row r="72" spans="1:32" s="27" customFormat="1" ht="12.75">
      <c r="A72" s="22">
        <v>2017</v>
      </c>
      <c r="B72" s="23" t="s">
        <v>403</v>
      </c>
      <c r="C72" s="24" t="s">
        <v>171</v>
      </c>
      <c r="D72" s="22" t="s">
        <v>348</v>
      </c>
      <c r="E72" s="22" t="s">
        <v>234</v>
      </c>
      <c r="F72" s="22" t="s">
        <v>234</v>
      </c>
      <c r="G72" s="22" t="s">
        <v>184</v>
      </c>
      <c r="H72" s="22" t="s">
        <v>359</v>
      </c>
      <c r="I72" s="22" t="s">
        <v>360</v>
      </c>
      <c r="J72" s="22" t="s">
        <v>324</v>
      </c>
      <c r="K72" s="22" t="s">
        <v>10</v>
      </c>
      <c r="L72" s="28">
        <f>6789.44*2</f>
        <v>13578.88</v>
      </c>
      <c r="M72" s="28">
        <f>4084.94*2</f>
        <v>8169.88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39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3">
        <v>0</v>
      </c>
      <c r="AB72" s="26">
        <v>43073</v>
      </c>
      <c r="AC72" s="23" t="s">
        <v>383</v>
      </c>
      <c r="AD72" s="22">
        <v>2017</v>
      </c>
      <c r="AE72" s="26">
        <v>43075</v>
      </c>
      <c r="AF72" s="22"/>
    </row>
    <row r="73" spans="1:32" s="27" customFormat="1" ht="12.75">
      <c r="A73" s="22">
        <v>2017</v>
      </c>
      <c r="B73" s="23" t="s">
        <v>403</v>
      </c>
      <c r="C73" s="24" t="s">
        <v>171</v>
      </c>
      <c r="D73" s="22" t="s">
        <v>348</v>
      </c>
      <c r="E73" s="22" t="s">
        <v>352</v>
      </c>
      <c r="F73" s="22" t="s">
        <v>352</v>
      </c>
      <c r="G73" s="22" t="s">
        <v>185</v>
      </c>
      <c r="H73" s="22" t="s">
        <v>361</v>
      </c>
      <c r="I73" s="22" t="s">
        <v>362</v>
      </c>
      <c r="J73" s="22" t="s">
        <v>363</v>
      </c>
      <c r="K73" s="22" t="s">
        <v>10</v>
      </c>
      <c r="L73" s="25">
        <f aca="true" t="shared" si="3" ref="L73:L78">3189.67*2</f>
        <v>6379.34</v>
      </c>
      <c r="M73" s="25">
        <f>2594.58*2</f>
        <v>5189.16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5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7</v>
      </c>
      <c r="AA73" s="23">
        <v>0</v>
      </c>
      <c r="AB73" s="26">
        <v>43073</v>
      </c>
      <c r="AC73" s="23" t="s">
        <v>383</v>
      </c>
      <c r="AD73" s="22">
        <v>2017</v>
      </c>
      <c r="AE73" s="26">
        <v>43075</v>
      </c>
      <c r="AF73" s="22"/>
    </row>
    <row r="74" spans="1:32" s="27" customFormat="1" ht="12.75">
      <c r="A74" s="22">
        <v>2017</v>
      </c>
      <c r="B74" s="23" t="s">
        <v>403</v>
      </c>
      <c r="C74" s="24" t="s">
        <v>171</v>
      </c>
      <c r="D74" s="22" t="s">
        <v>348</v>
      </c>
      <c r="E74" s="22" t="s">
        <v>352</v>
      </c>
      <c r="F74" s="22" t="s">
        <v>352</v>
      </c>
      <c r="G74" s="22" t="s">
        <v>186</v>
      </c>
      <c r="H74" s="22" t="s">
        <v>364</v>
      </c>
      <c r="I74" s="22" t="s">
        <v>336</v>
      </c>
      <c r="J74" s="22" t="s">
        <v>225</v>
      </c>
      <c r="K74" s="22" t="s">
        <v>10</v>
      </c>
      <c r="L74" s="25">
        <f t="shared" si="3"/>
        <v>6379.34</v>
      </c>
      <c r="M74" s="25">
        <f>1867.01*2</f>
        <v>3734.02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2</v>
      </c>
      <c r="T74" s="22">
        <v>0</v>
      </c>
      <c r="U74" s="22">
        <v>0</v>
      </c>
      <c r="V74" s="22">
        <v>0</v>
      </c>
      <c r="W74" s="22">
        <v>1</v>
      </c>
      <c r="X74" s="22">
        <v>0</v>
      </c>
      <c r="Y74" s="22">
        <v>0</v>
      </c>
      <c r="Z74" s="22">
        <v>3</v>
      </c>
      <c r="AA74" s="23">
        <v>0</v>
      </c>
      <c r="AB74" s="26">
        <v>43073</v>
      </c>
      <c r="AC74" s="23" t="s">
        <v>383</v>
      </c>
      <c r="AD74" s="22">
        <v>2017</v>
      </c>
      <c r="AE74" s="26">
        <v>43075</v>
      </c>
      <c r="AF74" s="22"/>
    </row>
    <row r="75" spans="1:32" s="27" customFormat="1" ht="12.75">
      <c r="A75" s="22">
        <v>2017</v>
      </c>
      <c r="B75" s="23" t="s">
        <v>403</v>
      </c>
      <c r="C75" s="24" t="s">
        <v>171</v>
      </c>
      <c r="D75" s="22" t="s">
        <v>348</v>
      </c>
      <c r="E75" s="22" t="s">
        <v>352</v>
      </c>
      <c r="F75" s="22" t="s">
        <v>352</v>
      </c>
      <c r="G75" s="22" t="s">
        <v>185</v>
      </c>
      <c r="H75" s="22" t="s">
        <v>365</v>
      </c>
      <c r="I75" s="22" t="s">
        <v>366</v>
      </c>
      <c r="J75" s="22" t="s">
        <v>367</v>
      </c>
      <c r="K75" s="22" t="s">
        <v>10</v>
      </c>
      <c r="L75" s="25">
        <f t="shared" si="3"/>
        <v>6379.34</v>
      </c>
      <c r="M75" s="25">
        <f>1971.6*2</f>
        <v>3943.2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10</v>
      </c>
      <c r="T75" s="22">
        <v>0</v>
      </c>
      <c r="U75" s="22">
        <v>0</v>
      </c>
      <c r="V75" s="22">
        <v>0</v>
      </c>
      <c r="W75" s="22">
        <v>13</v>
      </c>
      <c r="X75" s="22">
        <v>0</v>
      </c>
      <c r="Y75" s="22">
        <v>0</v>
      </c>
      <c r="Z75" s="22">
        <v>12</v>
      </c>
      <c r="AA75" s="23">
        <v>0</v>
      </c>
      <c r="AB75" s="26">
        <v>43073</v>
      </c>
      <c r="AC75" s="23" t="s">
        <v>383</v>
      </c>
      <c r="AD75" s="22">
        <v>2017</v>
      </c>
      <c r="AE75" s="26">
        <v>43075</v>
      </c>
      <c r="AF75" s="22"/>
    </row>
    <row r="76" spans="1:32" s="27" customFormat="1" ht="12.75">
      <c r="A76" s="22">
        <v>2017</v>
      </c>
      <c r="B76" s="23" t="s">
        <v>403</v>
      </c>
      <c r="C76" s="24" t="s">
        <v>171</v>
      </c>
      <c r="D76" s="22" t="s">
        <v>348</v>
      </c>
      <c r="E76" s="22" t="s">
        <v>352</v>
      </c>
      <c r="F76" s="22" t="s">
        <v>352</v>
      </c>
      <c r="G76" s="22" t="s">
        <v>185</v>
      </c>
      <c r="H76" s="22" t="s">
        <v>368</v>
      </c>
      <c r="I76" s="22" t="s">
        <v>369</v>
      </c>
      <c r="J76" s="22" t="s">
        <v>370</v>
      </c>
      <c r="K76" s="22" t="s">
        <v>11</v>
      </c>
      <c r="L76" s="25">
        <f t="shared" si="3"/>
        <v>6379.34</v>
      </c>
      <c r="M76" s="25">
        <f>1348.8*2</f>
        <v>2697.6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12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14</v>
      </c>
      <c r="AA76" s="23">
        <v>0</v>
      </c>
      <c r="AB76" s="26">
        <v>43073</v>
      </c>
      <c r="AC76" s="23" t="s">
        <v>383</v>
      </c>
      <c r="AD76" s="22">
        <v>2017</v>
      </c>
      <c r="AE76" s="26">
        <v>43075</v>
      </c>
      <c r="AF76" s="22"/>
    </row>
    <row r="77" spans="1:32" s="27" customFormat="1" ht="12.75">
      <c r="A77" s="22">
        <v>2017</v>
      </c>
      <c r="B77" s="23" t="s">
        <v>403</v>
      </c>
      <c r="C77" s="24" t="s">
        <v>171</v>
      </c>
      <c r="D77" s="22" t="s">
        <v>348</v>
      </c>
      <c r="E77" s="22" t="s">
        <v>352</v>
      </c>
      <c r="F77" s="22" t="s">
        <v>352</v>
      </c>
      <c r="G77" s="22" t="s">
        <v>185</v>
      </c>
      <c r="H77" s="22" t="s">
        <v>371</v>
      </c>
      <c r="I77" s="22" t="s">
        <v>262</v>
      </c>
      <c r="J77" s="22" t="s">
        <v>372</v>
      </c>
      <c r="K77" s="22" t="s">
        <v>10</v>
      </c>
      <c r="L77" s="25">
        <f t="shared" si="3"/>
        <v>6379.34</v>
      </c>
      <c r="M77" s="25">
        <f>1654.27*2</f>
        <v>3308.54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15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17</v>
      </c>
      <c r="AA77" s="23">
        <v>0</v>
      </c>
      <c r="AB77" s="26">
        <v>43073</v>
      </c>
      <c r="AC77" s="23" t="s">
        <v>383</v>
      </c>
      <c r="AD77" s="22">
        <v>2017</v>
      </c>
      <c r="AE77" s="26">
        <v>43075</v>
      </c>
      <c r="AF77" s="22"/>
    </row>
    <row r="78" spans="1:32" s="27" customFormat="1" ht="12.75">
      <c r="A78" s="22">
        <v>2017</v>
      </c>
      <c r="B78" s="23" t="s">
        <v>403</v>
      </c>
      <c r="C78" s="24" t="s">
        <v>171</v>
      </c>
      <c r="D78" s="22" t="s">
        <v>348</v>
      </c>
      <c r="E78" s="22" t="s">
        <v>358</v>
      </c>
      <c r="F78" s="22" t="s">
        <v>358</v>
      </c>
      <c r="G78" s="22" t="s">
        <v>185</v>
      </c>
      <c r="H78" s="22" t="s">
        <v>373</v>
      </c>
      <c r="I78" s="22" t="s">
        <v>374</v>
      </c>
      <c r="J78" s="22" t="s">
        <v>375</v>
      </c>
      <c r="K78" s="22" t="s">
        <v>10</v>
      </c>
      <c r="L78" s="25">
        <f t="shared" si="3"/>
        <v>6379.34</v>
      </c>
      <c r="M78" s="25">
        <f>1918.83*2</f>
        <v>3837.66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14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16</v>
      </c>
      <c r="AA78" s="23">
        <v>0</v>
      </c>
      <c r="AB78" s="26">
        <v>43073</v>
      </c>
      <c r="AC78" s="23" t="s">
        <v>383</v>
      </c>
      <c r="AD78" s="22">
        <v>2017</v>
      </c>
      <c r="AE78" s="26">
        <v>43075</v>
      </c>
      <c r="AF78" s="22"/>
    </row>
    <row r="79" spans="1:32" s="27" customFormat="1" ht="12.75">
      <c r="A79" s="22">
        <v>2017</v>
      </c>
      <c r="B79" s="23" t="s">
        <v>403</v>
      </c>
      <c r="C79" s="24" t="s">
        <v>171</v>
      </c>
      <c r="D79" s="22" t="s">
        <v>376</v>
      </c>
      <c r="E79" s="22" t="s">
        <v>377</v>
      </c>
      <c r="F79" s="22" t="s">
        <v>377</v>
      </c>
      <c r="G79" s="22" t="s">
        <v>186</v>
      </c>
      <c r="H79" s="22" t="s">
        <v>378</v>
      </c>
      <c r="I79" s="22" t="s">
        <v>379</v>
      </c>
      <c r="J79" s="22" t="s">
        <v>267</v>
      </c>
      <c r="K79" s="22" t="s">
        <v>10</v>
      </c>
      <c r="L79" s="25">
        <f>3600.61*2</f>
        <v>7201.22</v>
      </c>
      <c r="M79" s="25">
        <f>1732.38*2</f>
        <v>3464.76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31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31</v>
      </c>
      <c r="AA79" s="23">
        <v>0</v>
      </c>
      <c r="AB79" s="26">
        <v>43073</v>
      </c>
      <c r="AC79" s="23" t="s">
        <v>383</v>
      </c>
      <c r="AD79" s="22">
        <v>2017</v>
      </c>
      <c r="AE79" s="26">
        <v>43075</v>
      </c>
      <c r="AF79" s="22"/>
    </row>
    <row r="80" spans="1:32" s="27" customFormat="1" ht="12.75">
      <c r="A80" s="22">
        <v>2017</v>
      </c>
      <c r="B80" s="23" t="s">
        <v>403</v>
      </c>
      <c r="C80" s="24" t="s">
        <v>171</v>
      </c>
      <c r="D80" s="22" t="s">
        <v>376</v>
      </c>
      <c r="E80" s="22" t="s">
        <v>377</v>
      </c>
      <c r="F80" s="22" t="s">
        <v>377</v>
      </c>
      <c r="G80" s="22" t="s">
        <v>185</v>
      </c>
      <c r="H80" s="22" t="s">
        <v>380</v>
      </c>
      <c r="I80" s="22" t="s">
        <v>381</v>
      </c>
      <c r="J80" s="22" t="s">
        <v>382</v>
      </c>
      <c r="K80" s="22" t="s">
        <v>10</v>
      </c>
      <c r="L80" s="25">
        <f>3600.61*2</f>
        <v>7201.22</v>
      </c>
      <c r="M80" s="25">
        <f>1294.94*2</f>
        <v>2589.88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36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34</v>
      </c>
      <c r="AA80" s="23">
        <v>0</v>
      </c>
      <c r="AB80" s="26">
        <v>43073</v>
      </c>
      <c r="AC80" s="23" t="s">
        <v>383</v>
      </c>
      <c r="AD80" s="22">
        <v>2017</v>
      </c>
      <c r="AE80" s="26">
        <v>43075</v>
      </c>
      <c r="AF80" s="22"/>
    </row>
  </sheetData>
  <sheetProtection/>
  <mergeCells count="1">
    <mergeCell ref="A6:AF6"/>
  </mergeCells>
  <dataValidations count="2">
    <dataValidation type="list" allowBlank="1" showInputMessage="1" showErrorMessage="1" sqref="C8:C80">
      <formula1>hidden1</formula1>
    </dataValidation>
    <dataValidation type="list" allowBlank="1" showInputMessage="1" showErrorMessage="1" sqref="K8:K80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portrait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3.14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9" t="s">
        <v>79</v>
      </c>
      <c r="B3" s="9" t="s">
        <v>123</v>
      </c>
      <c r="C3" s="9" t="s">
        <v>91</v>
      </c>
      <c r="D3" s="9" t="s">
        <v>82</v>
      </c>
      <c r="E3" s="9" t="s">
        <v>92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0" t="s">
        <v>79</v>
      </c>
      <c r="B3" s="10" t="s">
        <v>90</v>
      </c>
      <c r="C3" s="10" t="s">
        <v>91</v>
      </c>
      <c r="D3" s="10" t="s">
        <v>82</v>
      </c>
      <c r="E3" s="10" t="s">
        <v>92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11" t="s">
        <v>79</v>
      </c>
      <c r="B3" s="11" t="s">
        <v>90</v>
      </c>
      <c r="C3" s="11" t="s">
        <v>91</v>
      </c>
      <c r="D3" s="11" t="s">
        <v>82</v>
      </c>
      <c r="E3" s="11" t="s">
        <v>92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79</v>
      </c>
      <c r="B3" s="12" t="s">
        <v>90</v>
      </c>
      <c r="C3" s="12" t="s">
        <v>91</v>
      </c>
      <c r="D3" s="12" t="s">
        <v>82</v>
      </c>
      <c r="E3" s="12" t="s">
        <v>92</v>
      </c>
    </row>
    <row r="4" spans="1:5" ht="12.75">
      <c r="A4">
        <v>1</v>
      </c>
      <c r="B4" t="s">
        <v>386</v>
      </c>
      <c r="C4">
        <v>305.75</v>
      </c>
      <c r="D4" t="s">
        <v>385</v>
      </c>
      <c r="E4" t="s">
        <v>402</v>
      </c>
    </row>
    <row r="5" spans="1:5" ht="12.75">
      <c r="A5">
        <v>2</v>
      </c>
      <c r="B5" t="s">
        <v>386</v>
      </c>
      <c r="C5">
        <v>272.14</v>
      </c>
      <c r="D5" t="s">
        <v>385</v>
      </c>
      <c r="E5" t="s">
        <v>402</v>
      </c>
    </row>
    <row r="6" spans="1:5" ht="12.75">
      <c r="A6">
        <v>3</v>
      </c>
      <c r="B6" t="s">
        <v>386</v>
      </c>
      <c r="C6">
        <v>136.07</v>
      </c>
      <c r="D6" t="s">
        <v>385</v>
      </c>
      <c r="E6" t="s">
        <v>402</v>
      </c>
    </row>
    <row r="7" spans="1:5" ht="12.75">
      <c r="A7">
        <v>4</v>
      </c>
      <c r="B7" t="s">
        <v>386</v>
      </c>
      <c r="C7">
        <v>305.75</v>
      </c>
      <c r="D7" t="s">
        <v>385</v>
      </c>
      <c r="E7" t="s">
        <v>402</v>
      </c>
    </row>
    <row r="8" spans="1:5" ht="12.75">
      <c r="A8">
        <v>5</v>
      </c>
      <c r="B8" t="s">
        <v>386</v>
      </c>
      <c r="C8">
        <v>272.14</v>
      </c>
      <c r="D8" t="s">
        <v>385</v>
      </c>
      <c r="E8" t="s">
        <v>402</v>
      </c>
    </row>
    <row r="9" spans="1:5" ht="12.75">
      <c r="A9">
        <v>6</v>
      </c>
      <c r="B9" t="s">
        <v>386</v>
      </c>
      <c r="C9">
        <v>305.75</v>
      </c>
      <c r="D9" t="s">
        <v>385</v>
      </c>
      <c r="E9" t="s">
        <v>402</v>
      </c>
    </row>
    <row r="10" spans="1:5" ht="12.75">
      <c r="A10">
        <v>7</v>
      </c>
      <c r="B10" t="s">
        <v>386</v>
      </c>
      <c r="C10">
        <v>272.14</v>
      </c>
      <c r="D10" t="s">
        <v>385</v>
      </c>
      <c r="E10" t="s">
        <v>402</v>
      </c>
    </row>
    <row r="11" spans="1:5" ht="12.75">
      <c r="A11">
        <v>8</v>
      </c>
      <c r="B11" t="s">
        <v>386</v>
      </c>
      <c r="C11">
        <v>305.75</v>
      </c>
      <c r="D11" t="s">
        <v>385</v>
      </c>
      <c r="E11" t="s">
        <v>402</v>
      </c>
    </row>
    <row r="12" spans="1:5" ht="12.75">
      <c r="A12">
        <v>9</v>
      </c>
      <c r="B12" t="s">
        <v>386</v>
      </c>
      <c r="C12">
        <v>152.88</v>
      </c>
      <c r="D12" t="s">
        <v>385</v>
      </c>
      <c r="E12" t="s">
        <v>402</v>
      </c>
    </row>
    <row r="13" spans="1:5" ht="12.75">
      <c r="A13">
        <v>10</v>
      </c>
      <c r="B13" t="s">
        <v>386</v>
      </c>
      <c r="C13">
        <v>136.07</v>
      </c>
      <c r="D13" t="s">
        <v>385</v>
      </c>
      <c r="E13" t="s">
        <v>402</v>
      </c>
    </row>
    <row r="14" spans="1:5" ht="12.75">
      <c r="A14">
        <v>11</v>
      </c>
      <c r="B14" t="s">
        <v>386</v>
      </c>
      <c r="C14">
        <v>272.14</v>
      </c>
      <c r="D14" t="s">
        <v>385</v>
      </c>
      <c r="E14" t="s">
        <v>402</v>
      </c>
    </row>
    <row r="15" spans="1:5" ht="12.75">
      <c r="A15">
        <v>12</v>
      </c>
      <c r="B15" t="s">
        <v>386</v>
      </c>
      <c r="C15">
        <v>238.52</v>
      </c>
      <c r="D15" t="s">
        <v>385</v>
      </c>
      <c r="E15" t="s">
        <v>402</v>
      </c>
    </row>
    <row r="16" spans="1:5" ht="12.75">
      <c r="A16">
        <v>13</v>
      </c>
      <c r="B16" t="s">
        <v>386</v>
      </c>
      <c r="C16">
        <v>305.75</v>
      </c>
      <c r="D16" t="s">
        <v>385</v>
      </c>
      <c r="E16" t="s">
        <v>402</v>
      </c>
    </row>
    <row r="17" spans="1:5" ht="12.75">
      <c r="A17">
        <v>14</v>
      </c>
      <c r="B17" t="s">
        <v>386</v>
      </c>
      <c r="C17">
        <v>272.14</v>
      </c>
      <c r="D17" t="s">
        <v>385</v>
      </c>
      <c r="E17" t="s">
        <v>402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3" t="s">
        <v>79</v>
      </c>
      <c r="B3" s="13" t="s">
        <v>90</v>
      </c>
      <c r="C3" s="13" t="s">
        <v>91</v>
      </c>
      <c r="D3" s="13" t="s">
        <v>82</v>
      </c>
      <c r="E3" s="13" t="s">
        <v>92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150</v>
      </c>
      <c r="C2" t="s">
        <v>151</v>
      </c>
      <c r="D2" t="s">
        <v>152</v>
      </c>
      <c r="E2" t="s">
        <v>153</v>
      </c>
    </row>
    <row r="3" spans="1:5" ht="15">
      <c r="A3" s="14" t="s">
        <v>79</v>
      </c>
      <c r="B3" s="14" t="s">
        <v>90</v>
      </c>
      <c r="C3" s="14" t="s">
        <v>91</v>
      </c>
      <c r="D3" s="14" t="s">
        <v>82</v>
      </c>
      <c r="E3" s="14" t="s">
        <v>92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4">
      <selection activeCell="A45" sqref="A4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156</v>
      </c>
      <c r="C2" t="s">
        <v>157</v>
      </c>
      <c r="D2" t="s">
        <v>158</v>
      </c>
      <c r="E2" t="s">
        <v>159</v>
      </c>
    </row>
    <row r="3" spans="1:5" ht="15">
      <c r="A3" s="15" t="s">
        <v>79</v>
      </c>
      <c r="B3" s="15" t="s">
        <v>90</v>
      </c>
      <c r="C3" s="15" t="s">
        <v>91</v>
      </c>
      <c r="D3" s="15" t="s">
        <v>82</v>
      </c>
      <c r="E3" s="15" t="s">
        <v>92</v>
      </c>
    </row>
    <row r="4" spans="1:5" ht="12.75">
      <c r="A4">
        <v>1</v>
      </c>
      <c r="B4" t="s">
        <v>388</v>
      </c>
      <c r="C4">
        <v>250</v>
      </c>
      <c r="D4" t="s">
        <v>385</v>
      </c>
      <c r="E4" t="s">
        <v>402</v>
      </c>
    </row>
    <row r="5" spans="1:5" ht="12.75">
      <c r="A5">
        <v>2</v>
      </c>
      <c r="B5" t="s">
        <v>388</v>
      </c>
      <c r="C5">
        <v>250</v>
      </c>
      <c r="D5" t="s">
        <v>385</v>
      </c>
      <c r="E5" t="s">
        <v>402</v>
      </c>
    </row>
    <row r="6" spans="1:5" ht="12.75">
      <c r="A6">
        <v>3</v>
      </c>
      <c r="B6" t="s">
        <v>388</v>
      </c>
      <c r="C6">
        <v>250</v>
      </c>
      <c r="D6" t="s">
        <v>385</v>
      </c>
      <c r="E6" t="s">
        <v>402</v>
      </c>
    </row>
    <row r="7" spans="1:5" ht="12.75">
      <c r="A7">
        <v>4</v>
      </c>
      <c r="B7" t="s">
        <v>388</v>
      </c>
      <c r="C7">
        <v>250</v>
      </c>
      <c r="D7" t="s">
        <v>385</v>
      </c>
      <c r="E7" t="s">
        <v>402</v>
      </c>
    </row>
    <row r="8" spans="1:5" ht="12.75">
      <c r="A8">
        <v>5</v>
      </c>
      <c r="B8" t="s">
        <v>388</v>
      </c>
      <c r="C8">
        <v>250</v>
      </c>
      <c r="D8" t="s">
        <v>385</v>
      </c>
      <c r="E8" t="s">
        <v>402</v>
      </c>
    </row>
    <row r="9" spans="1:5" ht="12.75">
      <c r="A9">
        <v>6</v>
      </c>
      <c r="B9" t="s">
        <v>388</v>
      </c>
      <c r="C9">
        <v>250</v>
      </c>
      <c r="D9" t="s">
        <v>385</v>
      </c>
      <c r="E9" t="s">
        <v>402</v>
      </c>
    </row>
    <row r="10" spans="1:5" ht="12.75">
      <c r="A10">
        <v>7</v>
      </c>
      <c r="B10" t="s">
        <v>388</v>
      </c>
      <c r="C10">
        <v>250</v>
      </c>
      <c r="D10" t="s">
        <v>385</v>
      </c>
      <c r="E10" t="s">
        <v>402</v>
      </c>
    </row>
    <row r="11" spans="1:5" ht="12.75">
      <c r="A11">
        <v>8</v>
      </c>
      <c r="B11" t="s">
        <v>388</v>
      </c>
      <c r="C11">
        <v>250</v>
      </c>
      <c r="D11" t="s">
        <v>385</v>
      </c>
      <c r="E11" t="s">
        <v>402</v>
      </c>
    </row>
    <row r="12" spans="1:5" ht="12.75">
      <c r="A12">
        <v>9</v>
      </c>
      <c r="B12" t="s">
        <v>388</v>
      </c>
      <c r="C12">
        <v>250</v>
      </c>
      <c r="D12" t="s">
        <v>385</v>
      </c>
      <c r="E12" t="s">
        <v>402</v>
      </c>
    </row>
    <row r="13" spans="1:5" ht="12.75">
      <c r="A13">
        <v>10</v>
      </c>
      <c r="B13" t="s">
        <v>388</v>
      </c>
      <c r="C13">
        <v>250</v>
      </c>
      <c r="D13" t="s">
        <v>385</v>
      </c>
      <c r="E13" t="s">
        <v>402</v>
      </c>
    </row>
    <row r="14" spans="1:5" ht="12.75">
      <c r="A14">
        <v>11</v>
      </c>
      <c r="B14" t="s">
        <v>388</v>
      </c>
      <c r="C14">
        <v>250</v>
      </c>
      <c r="D14" t="s">
        <v>385</v>
      </c>
      <c r="E14" t="s">
        <v>402</v>
      </c>
    </row>
    <row r="15" spans="1:5" ht="12.75">
      <c r="A15">
        <v>12</v>
      </c>
      <c r="B15" t="s">
        <v>388</v>
      </c>
      <c r="C15">
        <v>250</v>
      </c>
      <c r="D15" t="s">
        <v>385</v>
      </c>
      <c r="E15" t="s">
        <v>402</v>
      </c>
    </row>
    <row r="16" spans="1:5" ht="12.75">
      <c r="A16">
        <v>13</v>
      </c>
      <c r="B16" t="s">
        <v>388</v>
      </c>
      <c r="C16">
        <v>250</v>
      </c>
      <c r="D16" t="s">
        <v>385</v>
      </c>
      <c r="E16" t="s">
        <v>402</v>
      </c>
    </row>
    <row r="17" spans="1:5" ht="12.75">
      <c r="A17">
        <v>14</v>
      </c>
      <c r="B17" t="s">
        <v>388</v>
      </c>
      <c r="C17">
        <v>250</v>
      </c>
      <c r="D17" t="s">
        <v>385</v>
      </c>
      <c r="E17" t="s">
        <v>402</v>
      </c>
    </row>
    <row r="18" spans="1:5" ht="12.75">
      <c r="A18">
        <v>15</v>
      </c>
      <c r="B18" t="s">
        <v>388</v>
      </c>
      <c r="C18">
        <v>250</v>
      </c>
      <c r="D18" t="s">
        <v>385</v>
      </c>
      <c r="E18" t="s">
        <v>402</v>
      </c>
    </row>
    <row r="19" spans="1:5" ht="12.75">
      <c r="A19">
        <v>16</v>
      </c>
      <c r="B19" t="s">
        <v>388</v>
      </c>
      <c r="C19">
        <v>250</v>
      </c>
      <c r="D19" t="s">
        <v>385</v>
      </c>
      <c r="E19" t="s">
        <v>402</v>
      </c>
    </row>
    <row r="20" spans="1:5" ht="12.75">
      <c r="A20">
        <v>17</v>
      </c>
      <c r="B20" t="s">
        <v>388</v>
      </c>
      <c r="C20">
        <v>250</v>
      </c>
      <c r="D20" t="s">
        <v>385</v>
      </c>
      <c r="E20" t="s">
        <v>402</v>
      </c>
    </row>
    <row r="21" spans="1:5" ht="12.75">
      <c r="A21">
        <v>18</v>
      </c>
      <c r="B21" t="s">
        <v>388</v>
      </c>
      <c r="C21">
        <v>250</v>
      </c>
      <c r="D21" t="s">
        <v>385</v>
      </c>
      <c r="E21" t="s">
        <v>402</v>
      </c>
    </row>
    <row r="22" spans="1:5" ht="12.75">
      <c r="A22">
        <v>19</v>
      </c>
      <c r="B22" t="s">
        <v>388</v>
      </c>
      <c r="C22">
        <v>250</v>
      </c>
      <c r="D22" t="s">
        <v>385</v>
      </c>
      <c r="E22" t="s">
        <v>402</v>
      </c>
    </row>
    <row r="23" spans="1:5" ht="12.75">
      <c r="A23">
        <v>20</v>
      </c>
      <c r="B23" t="s">
        <v>388</v>
      </c>
      <c r="C23">
        <v>250</v>
      </c>
      <c r="D23" t="s">
        <v>385</v>
      </c>
      <c r="E23" t="s">
        <v>402</v>
      </c>
    </row>
    <row r="24" spans="1:5" ht="12.75">
      <c r="A24">
        <v>21</v>
      </c>
      <c r="B24" t="s">
        <v>388</v>
      </c>
      <c r="C24">
        <v>250</v>
      </c>
      <c r="D24" t="s">
        <v>385</v>
      </c>
      <c r="E24" t="s">
        <v>402</v>
      </c>
    </row>
    <row r="25" spans="1:5" ht="12.75">
      <c r="A25">
        <v>22</v>
      </c>
      <c r="B25" t="s">
        <v>388</v>
      </c>
      <c r="C25">
        <v>250</v>
      </c>
      <c r="D25" t="s">
        <v>385</v>
      </c>
      <c r="E25" t="s">
        <v>402</v>
      </c>
    </row>
    <row r="26" spans="1:5" ht="12.75">
      <c r="A26">
        <v>23</v>
      </c>
      <c r="B26" t="s">
        <v>388</v>
      </c>
      <c r="C26">
        <v>250</v>
      </c>
      <c r="D26" t="s">
        <v>385</v>
      </c>
      <c r="E26" t="s">
        <v>402</v>
      </c>
    </row>
    <row r="27" spans="1:5" ht="12.75">
      <c r="A27">
        <v>24</v>
      </c>
      <c r="B27" t="s">
        <v>388</v>
      </c>
      <c r="C27">
        <v>250</v>
      </c>
      <c r="D27" t="s">
        <v>385</v>
      </c>
      <c r="E27" t="s">
        <v>402</v>
      </c>
    </row>
    <row r="28" spans="1:5" ht="12.75">
      <c r="A28">
        <v>25</v>
      </c>
      <c r="B28" t="s">
        <v>388</v>
      </c>
      <c r="C28">
        <v>250</v>
      </c>
      <c r="D28" t="s">
        <v>385</v>
      </c>
      <c r="E28" t="s">
        <v>402</v>
      </c>
    </row>
    <row r="29" spans="1:5" ht="12.75">
      <c r="A29">
        <v>26</v>
      </c>
      <c r="B29" t="s">
        <v>388</v>
      </c>
      <c r="C29">
        <v>250</v>
      </c>
      <c r="D29" t="s">
        <v>385</v>
      </c>
      <c r="E29" t="s">
        <v>402</v>
      </c>
    </row>
    <row r="30" spans="1:5" ht="12.75">
      <c r="A30">
        <v>27</v>
      </c>
      <c r="B30" t="s">
        <v>388</v>
      </c>
      <c r="C30">
        <v>250</v>
      </c>
      <c r="D30" t="s">
        <v>385</v>
      </c>
      <c r="E30" t="s">
        <v>402</v>
      </c>
    </row>
    <row r="31" spans="1:5" ht="12.75">
      <c r="A31">
        <v>28</v>
      </c>
      <c r="B31" t="s">
        <v>388</v>
      </c>
      <c r="C31">
        <v>250</v>
      </c>
      <c r="D31" t="s">
        <v>385</v>
      </c>
      <c r="E31" t="s">
        <v>402</v>
      </c>
    </row>
    <row r="32" spans="1:5" ht="12.75">
      <c r="A32">
        <v>29</v>
      </c>
      <c r="B32" t="s">
        <v>388</v>
      </c>
      <c r="C32">
        <v>250</v>
      </c>
      <c r="D32" t="s">
        <v>385</v>
      </c>
      <c r="E32" t="s">
        <v>402</v>
      </c>
    </row>
    <row r="33" spans="1:5" ht="12.75">
      <c r="A33">
        <v>30</v>
      </c>
      <c r="B33" t="s">
        <v>388</v>
      </c>
      <c r="C33">
        <v>250</v>
      </c>
      <c r="D33" t="s">
        <v>385</v>
      </c>
      <c r="E33" t="s">
        <v>402</v>
      </c>
    </row>
    <row r="34" spans="1:5" ht="12.75">
      <c r="A34">
        <v>31</v>
      </c>
      <c r="B34" t="s">
        <v>388</v>
      </c>
      <c r="C34">
        <v>250</v>
      </c>
      <c r="D34" t="s">
        <v>385</v>
      </c>
      <c r="E34" t="s">
        <v>402</v>
      </c>
    </row>
    <row r="35" spans="1:5" ht="12.75">
      <c r="A35">
        <v>32</v>
      </c>
      <c r="B35" t="s">
        <v>388</v>
      </c>
      <c r="C35">
        <v>250</v>
      </c>
      <c r="D35" t="s">
        <v>385</v>
      </c>
      <c r="E35" t="s">
        <v>402</v>
      </c>
    </row>
    <row r="36" spans="1:5" ht="12.75">
      <c r="A36">
        <v>33</v>
      </c>
      <c r="B36" t="s">
        <v>388</v>
      </c>
      <c r="C36">
        <v>250</v>
      </c>
      <c r="D36" t="s">
        <v>385</v>
      </c>
      <c r="E36" t="s">
        <v>402</v>
      </c>
    </row>
    <row r="37" spans="1:5" ht="12.75">
      <c r="A37">
        <v>34</v>
      </c>
      <c r="B37" t="s">
        <v>388</v>
      </c>
      <c r="C37">
        <v>250</v>
      </c>
      <c r="D37" t="s">
        <v>385</v>
      </c>
      <c r="E37" t="s">
        <v>402</v>
      </c>
    </row>
    <row r="38" spans="1:5" ht="12.75">
      <c r="A38">
        <v>35</v>
      </c>
      <c r="B38" t="s">
        <v>388</v>
      </c>
      <c r="C38">
        <v>250</v>
      </c>
      <c r="D38" t="s">
        <v>385</v>
      </c>
      <c r="E38" t="s">
        <v>402</v>
      </c>
    </row>
    <row r="39" spans="1:5" ht="12.75">
      <c r="A39">
        <v>36</v>
      </c>
      <c r="B39" t="s">
        <v>388</v>
      </c>
      <c r="C39">
        <v>250</v>
      </c>
      <c r="D39" t="s">
        <v>385</v>
      </c>
      <c r="E39" t="s">
        <v>402</v>
      </c>
    </row>
    <row r="40" spans="1:5" ht="12.75">
      <c r="A40">
        <v>37</v>
      </c>
      <c r="B40" t="s">
        <v>388</v>
      </c>
      <c r="C40">
        <v>250</v>
      </c>
      <c r="D40" t="s">
        <v>385</v>
      </c>
      <c r="E40" t="s">
        <v>402</v>
      </c>
    </row>
    <row r="41" spans="1:5" ht="12.75">
      <c r="A41">
        <v>38</v>
      </c>
      <c r="B41" t="s">
        <v>388</v>
      </c>
      <c r="C41">
        <v>250</v>
      </c>
      <c r="D41" t="s">
        <v>385</v>
      </c>
      <c r="E41" t="s">
        <v>402</v>
      </c>
    </row>
    <row r="42" spans="1:5" ht="12.75">
      <c r="A42">
        <v>39</v>
      </c>
      <c r="B42" t="s">
        <v>388</v>
      </c>
      <c r="C42">
        <v>250</v>
      </c>
      <c r="D42" t="s">
        <v>385</v>
      </c>
      <c r="E42" t="s">
        <v>402</v>
      </c>
    </row>
    <row r="43" spans="1:5" ht="12.75">
      <c r="A43">
        <v>40</v>
      </c>
      <c r="B43" t="s">
        <v>388</v>
      </c>
      <c r="C43">
        <v>250</v>
      </c>
      <c r="D43" t="s">
        <v>385</v>
      </c>
      <c r="E43" t="s">
        <v>402</v>
      </c>
    </row>
    <row r="44" spans="1:5" ht="12.75">
      <c r="A44">
        <v>41</v>
      </c>
      <c r="B44" t="s">
        <v>388</v>
      </c>
      <c r="C44">
        <v>250</v>
      </c>
      <c r="D44" t="s">
        <v>385</v>
      </c>
      <c r="E44" t="s">
        <v>402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6" t="s">
        <v>79</v>
      </c>
      <c r="B3" s="16" t="s">
        <v>90</v>
      </c>
      <c r="C3" s="16" t="s">
        <v>91</v>
      </c>
      <c r="D3" s="16" t="s">
        <v>82</v>
      </c>
      <c r="E3" s="16" t="s">
        <v>92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4" ht="12.75">
      <c r="A4">
        <v>1</v>
      </c>
      <c r="B4" t="s">
        <v>387</v>
      </c>
      <c r="C4">
        <v>422.47</v>
      </c>
      <c r="D4" t="s">
        <v>385</v>
      </c>
    </row>
    <row r="5" spans="1:4" ht="12.75">
      <c r="A5">
        <v>2</v>
      </c>
      <c r="B5" t="s">
        <v>387</v>
      </c>
      <c r="C5">
        <v>422.47</v>
      </c>
      <c r="D5" t="s">
        <v>385</v>
      </c>
    </row>
    <row r="6" spans="1:4" ht="12.75">
      <c r="A6">
        <v>3</v>
      </c>
      <c r="B6" t="s">
        <v>387</v>
      </c>
      <c r="C6">
        <v>211.23</v>
      </c>
      <c r="D6" t="s">
        <v>385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86</v>
      </c>
      <c r="C2" t="s">
        <v>87</v>
      </c>
      <c r="D2" t="s">
        <v>88</v>
      </c>
      <c r="E2" t="s">
        <v>89</v>
      </c>
    </row>
    <row r="3" spans="1:5" ht="15">
      <c r="A3" s="4" t="s">
        <v>79</v>
      </c>
      <c r="B3" s="4" t="s">
        <v>90</v>
      </c>
      <c r="C3" s="4" t="s">
        <v>91</v>
      </c>
      <c r="D3" s="4" t="s">
        <v>82</v>
      </c>
      <c r="E3" s="4" t="s">
        <v>92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5" t="s">
        <v>79</v>
      </c>
      <c r="B3" s="5" t="s">
        <v>90</v>
      </c>
      <c r="C3" s="5" t="s">
        <v>91</v>
      </c>
      <c r="D3" s="5" t="s">
        <v>82</v>
      </c>
      <c r="E3" s="5" t="s">
        <v>92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6" t="s">
        <v>79</v>
      </c>
      <c r="B3" s="6" t="s">
        <v>90</v>
      </c>
      <c r="C3" s="6" t="s">
        <v>91</v>
      </c>
      <c r="D3" s="6" t="s">
        <v>82</v>
      </c>
      <c r="E3" s="6" t="s">
        <v>92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7" t="s">
        <v>79</v>
      </c>
      <c r="B3" s="7" t="s">
        <v>90</v>
      </c>
      <c r="C3" s="7" t="s">
        <v>91</v>
      </c>
      <c r="D3" s="7" t="s">
        <v>82</v>
      </c>
      <c r="E3" s="7" t="s">
        <v>92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0">
      <selection activeCell="A45" sqref="A45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71093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8" t="s">
        <v>79</v>
      </c>
      <c r="B3" s="8" t="s">
        <v>90</v>
      </c>
      <c r="C3" s="8" t="s">
        <v>91</v>
      </c>
      <c r="D3" s="8" t="s">
        <v>82</v>
      </c>
      <c r="E3" s="8" t="s">
        <v>92</v>
      </c>
    </row>
    <row r="4" spans="1:5" ht="12.75">
      <c r="A4">
        <v>1</v>
      </c>
      <c r="B4" t="s">
        <v>384</v>
      </c>
      <c r="C4" s="21">
        <v>23</v>
      </c>
      <c r="D4" t="s">
        <v>385</v>
      </c>
      <c r="E4" t="s">
        <v>402</v>
      </c>
    </row>
    <row r="5" spans="1:5" ht="12.75">
      <c r="A5">
        <v>2</v>
      </c>
      <c r="B5" t="s">
        <v>384</v>
      </c>
      <c r="C5" s="21">
        <v>68</v>
      </c>
      <c r="D5" t="s">
        <v>385</v>
      </c>
      <c r="E5" t="s">
        <v>402</v>
      </c>
    </row>
    <row r="6" spans="1:5" ht="12.75">
      <c r="A6">
        <v>3</v>
      </c>
      <c r="B6" t="s">
        <v>384</v>
      </c>
      <c r="C6" s="21">
        <v>68</v>
      </c>
      <c r="D6" t="s">
        <v>385</v>
      </c>
      <c r="E6" t="s">
        <v>402</v>
      </c>
    </row>
    <row r="7" spans="1:5" ht="12.75">
      <c r="A7">
        <v>4</v>
      </c>
      <c r="B7" t="s">
        <v>384</v>
      </c>
      <c r="C7" s="21">
        <v>54.5</v>
      </c>
      <c r="D7" t="s">
        <v>385</v>
      </c>
      <c r="E7" t="s">
        <v>402</v>
      </c>
    </row>
    <row r="8" spans="1:5" ht="12.75">
      <c r="A8">
        <v>5</v>
      </c>
      <c r="B8" t="s">
        <v>384</v>
      </c>
      <c r="C8" s="21">
        <v>68</v>
      </c>
      <c r="D8" t="s">
        <v>385</v>
      </c>
      <c r="E8" t="s">
        <v>402</v>
      </c>
    </row>
    <row r="9" spans="1:5" ht="12.75">
      <c r="A9">
        <v>6</v>
      </c>
      <c r="B9" t="s">
        <v>384</v>
      </c>
      <c r="C9" s="21">
        <v>68</v>
      </c>
      <c r="D9" t="s">
        <v>385</v>
      </c>
      <c r="E9" t="s">
        <v>402</v>
      </c>
    </row>
    <row r="10" spans="1:5" ht="12.75">
      <c r="A10">
        <v>7</v>
      </c>
      <c r="B10" t="s">
        <v>384</v>
      </c>
      <c r="C10" s="21">
        <v>68</v>
      </c>
      <c r="D10" t="s">
        <v>385</v>
      </c>
      <c r="E10" t="s">
        <v>402</v>
      </c>
    </row>
    <row r="11" spans="1:5" ht="12.75">
      <c r="A11">
        <v>8</v>
      </c>
      <c r="B11" t="s">
        <v>384</v>
      </c>
      <c r="C11" s="21">
        <v>41</v>
      </c>
      <c r="D11" t="s">
        <v>385</v>
      </c>
      <c r="E11" t="s">
        <v>402</v>
      </c>
    </row>
    <row r="12" spans="1:5" ht="12.75">
      <c r="A12">
        <v>9</v>
      </c>
      <c r="B12" t="s">
        <v>384</v>
      </c>
      <c r="C12" s="21">
        <v>68</v>
      </c>
      <c r="D12" t="s">
        <v>385</v>
      </c>
      <c r="E12" t="s">
        <v>402</v>
      </c>
    </row>
    <row r="13" spans="1:5" ht="12.75">
      <c r="A13">
        <v>10</v>
      </c>
      <c r="B13" t="s">
        <v>384</v>
      </c>
      <c r="C13" s="21">
        <v>68</v>
      </c>
      <c r="D13" t="s">
        <v>385</v>
      </c>
      <c r="E13" t="s">
        <v>402</v>
      </c>
    </row>
    <row r="14" spans="1:5" ht="12.75">
      <c r="A14">
        <v>11</v>
      </c>
      <c r="B14" t="s">
        <v>384</v>
      </c>
      <c r="C14" s="21">
        <v>54.5</v>
      </c>
      <c r="D14" t="s">
        <v>385</v>
      </c>
      <c r="E14" t="s">
        <v>402</v>
      </c>
    </row>
    <row r="15" spans="1:5" ht="12.75">
      <c r="A15">
        <v>12</v>
      </c>
      <c r="B15" t="s">
        <v>384</v>
      </c>
      <c r="C15" s="21">
        <v>54.5</v>
      </c>
      <c r="D15" t="s">
        <v>385</v>
      </c>
      <c r="E15" t="s">
        <v>402</v>
      </c>
    </row>
    <row r="16" spans="1:5" ht="12.75">
      <c r="A16">
        <v>13</v>
      </c>
      <c r="B16" t="s">
        <v>384</v>
      </c>
      <c r="C16" s="21">
        <v>27.5</v>
      </c>
      <c r="D16" t="s">
        <v>385</v>
      </c>
      <c r="E16" t="s">
        <v>402</v>
      </c>
    </row>
    <row r="17" spans="1:5" ht="12.75">
      <c r="A17">
        <v>14</v>
      </c>
      <c r="B17" t="s">
        <v>384</v>
      </c>
      <c r="C17" s="21">
        <v>68</v>
      </c>
      <c r="D17" t="s">
        <v>385</v>
      </c>
      <c r="E17" t="s">
        <v>402</v>
      </c>
    </row>
    <row r="18" spans="1:5" ht="12.75">
      <c r="A18">
        <v>15</v>
      </c>
      <c r="B18" t="s">
        <v>384</v>
      </c>
      <c r="C18" s="21">
        <v>23</v>
      </c>
      <c r="D18" t="s">
        <v>385</v>
      </c>
      <c r="E18" t="s">
        <v>402</v>
      </c>
    </row>
    <row r="19" spans="1:5" ht="12.75">
      <c r="A19">
        <v>16</v>
      </c>
      <c r="B19" t="s">
        <v>384</v>
      </c>
      <c r="C19" s="21">
        <v>68</v>
      </c>
      <c r="D19" t="s">
        <v>385</v>
      </c>
      <c r="E19" t="s">
        <v>402</v>
      </c>
    </row>
    <row r="20" spans="1:5" ht="12.75">
      <c r="A20">
        <v>17</v>
      </c>
      <c r="B20" t="s">
        <v>384</v>
      </c>
      <c r="C20" s="21">
        <v>23</v>
      </c>
      <c r="D20" t="s">
        <v>385</v>
      </c>
      <c r="E20" t="s">
        <v>402</v>
      </c>
    </row>
    <row r="21" spans="1:5" ht="12.75">
      <c r="A21">
        <v>18</v>
      </c>
      <c r="B21" t="s">
        <v>384</v>
      </c>
      <c r="C21" s="21">
        <v>68</v>
      </c>
      <c r="D21" t="s">
        <v>385</v>
      </c>
      <c r="E21" t="s">
        <v>402</v>
      </c>
    </row>
    <row r="22" spans="1:5" ht="12.75">
      <c r="A22">
        <v>19</v>
      </c>
      <c r="B22" t="s">
        <v>384</v>
      </c>
      <c r="C22" s="21">
        <v>68</v>
      </c>
      <c r="D22" t="s">
        <v>385</v>
      </c>
      <c r="E22" t="s">
        <v>402</v>
      </c>
    </row>
    <row r="23" spans="1:5" ht="12.75">
      <c r="A23">
        <v>20</v>
      </c>
      <c r="B23" t="s">
        <v>384</v>
      </c>
      <c r="C23" s="21">
        <v>27.5</v>
      </c>
      <c r="D23" t="s">
        <v>385</v>
      </c>
      <c r="E23" t="s">
        <v>402</v>
      </c>
    </row>
    <row r="24" spans="1:5" ht="12.75">
      <c r="A24">
        <v>21</v>
      </c>
      <c r="B24" t="s">
        <v>384</v>
      </c>
      <c r="C24" s="21">
        <v>68</v>
      </c>
      <c r="D24" t="s">
        <v>385</v>
      </c>
      <c r="E24" t="s">
        <v>402</v>
      </c>
    </row>
    <row r="25" spans="1:5" ht="12.75">
      <c r="A25">
        <v>22</v>
      </c>
      <c r="B25" t="s">
        <v>384</v>
      </c>
      <c r="C25" s="21">
        <v>41</v>
      </c>
      <c r="D25" t="s">
        <v>385</v>
      </c>
      <c r="E25" t="s">
        <v>402</v>
      </c>
    </row>
    <row r="26" spans="1:5" ht="12.75">
      <c r="A26">
        <v>23</v>
      </c>
      <c r="B26" t="s">
        <v>384</v>
      </c>
      <c r="C26" s="21">
        <v>68</v>
      </c>
      <c r="D26" t="s">
        <v>385</v>
      </c>
      <c r="E26" t="s">
        <v>402</v>
      </c>
    </row>
    <row r="27" spans="1:5" ht="12.75">
      <c r="A27">
        <v>24</v>
      </c>
      <c r="B27" t="s">
        <v>384</v>
      </c>
      <c r="C27" s="21">
        <v>27.5</v>
      </c>
      <c r="D27" t="s">
        <v>385</v>
      </c>
      <c r="E27" t="s">
        <v>402</v>
      </c>
    </row>
    <row r="28" spans="1:5" ht="12.75">
      <c r="A28">
        <v>25</v>
      </c>
      <c r="B28" t="s">
        <v>384</v>
      </c>
      <c r="C28" s="21">
        <v>54.5</v>
      </c>
      <c r="D28" t="s">
        <v>385</v>
      </c>
      <c r="E28" t="s">
        <v>402</v>
      </c>
    </row>
    <row r="29" spans="1:5" ht="12.75">
      <c r="A29">
        <v>26</v>
      </c>
      <c r="B29" t="s">
        <v>384</v>
      </c>
      <c r="C29" s="21">
        <v>41</v>
      </c>
      <c r="D29" t="s">
        <v>385</v>
      </c>
      <c r="E29" t="s">
        <v>402</v>
      </c>
    </row>
    <row r="30" spans="1:5" ht="12.75">
      <c r="A30">
        <v>27</v>
      </c>
      <c r="B30" t="s">
        <v>384</v>
      </c>
      <c r="C30" s="21">
        <v>41</v>
      </c>
      <c r="D30" t="s">
        <v>385</v>
      </c>
      <c r="E30" t="s">
        <v>402</v>
      </c>
    </row>
    <row r="31" spans="1:5" ht="12.75">
      <c r="A31">
        <v>28</v>
      </c>
      <c r="B31" t="s">
        <v>384</v>
      </c>
      <c r="C31" s="21">
        <v>68</v>
      </c>
      <c r="D31" t="s">
        <v>385</v>
      </c>
      <c r="E31" t="s">
        <v>402</v>
      </c>
    </row>
    <row r="32" spans="1:5" ht="12.75">
      <c r="A32">
        <v>29</v>
      </c>
      <c r="B32" t="s">
        <v>384</v>
      </c>
      <c r="C32" s="21">
        <v>54.5</v>
      </c>
      <c r="D32" t="s">
        <v>385</v>
      </c>
      <c r="E32" t="s">
        <v>402</v>
      </c>
    </row>
    <row r="33" spans="1:5" ht="12.75">
      <c r="A33">
        <v>30</v>
      </c>
      <c r="B33" t="s">
        <v>384</v>
      </c>
      <c r="C33" s="21">
        <v>41</v>
      </c>
      <c r="D33" t="s">
        <v>385</v>
      </c>
      <c r="E33" t="s">
        <v>402</v>
      </c>
    </row>
    <row r="34" spans="1:5" ht="12.75">
      <c r="A34">
        <v>31</v>
      </c>
      <c r="B34" t="s">
        <v>384</v>
      </c>
      <c r="C34" s="21">
        <v>54.5</v>
      </c>
      <c r="D34" t="s">
        <v>385</v>
      </c>
      <c r="E34" t="s">
        <v>402</v>
      </c>
    </row>
    <row r="35" spans="1:5" ht="12.75">
      <c r="A35">
        <v>32</v>
      </c>
      <c r="B35" t="s">
        <v>384</v>
      </c>
      <c r="C35" s="21">
        <v>27.5</v>
      </c>
      <c r="D35" t="s">
        <v>385</v>
      </c>
      <c r="E35" t="s">
        <v>402</v>
      </c>
    </row>
    <row r="36" spans="1:5" ht="12.75">
      <c r="A36">
        <v>33</v>
      </c>
      <c r="B36" t="s">
        <v>384</v>
      </c>
      <c r="C36" s="21">
        <v>68</v>
      </c>
      <c r="D36" t="s">
        <v>385</v>
      </c>
      <c r="E36" t="s">
        <v>402</v>
      </c>
    </row>
    <row r="37" spans="1:5" ht="12.75">
      <c r="A37">
        <v>34</v>
      </c>
      <c r="B37" t="s">
        <v>384</v>
      </c>
      <c r="C37" s="21">
        <v>27.5</v>
      </c>
      <c r="D37" t="s">
        <v>385</v>
      </c>
      <c r="E37" t="s">
        <v>402</v>
      </c>
    </row>
    <row r="38" spans="1:5" ht="12.75">
      <c r="A38">
        <v>35</v>
      </c>
      <c r="B38" t="s">
        <v>384</v>
      </c>
      <c r="C38" s="21">
        <v>41</v>
      </c>
      <c r="D38" t="s">
        <v>385</v>
      </c>
      <c r="E38" t="s">
        <v>402</v>
      </c>
    </row>
    <row r="39" spans="1:5" ht="12.75">
      <c r="A39">
        <v>36</v>
      </c>
      <c r="B39" t="s">
        <v>384</v>
      </c>
      <c r="C39" s="21">
        <v>68</v>
      </c>
      <c r="D39" t="s">
        <v>385</v>
      </c>
      <c r="E39" t="s">
        <v>402</v>
      </c>
    </row>
    <row r="40" spans="1:5" ht="12.75">
      <c r="A40">
        <v>37</v>
      </c>
      <c r="B40" t="s">
        <v>384</v>
      </c>
      <c r="C40" s="21">
        <v>68</v>
      </c>
      <c r="D40" t="s">
        <v>385</v>
      </c>
      <c r="E40" t="s">
        <v>402</v>
      </c>
    </row>
    <row r="41" spans="1:5" ht="12.75">
      <c r="A41">
        <v>38</v>
      </c>
      <c r="B41" s="20" t="s">
        <v>384</v>
      </c>
      <c r="C41" s="21">
        <v>41</v>
      </c>
      <c r="D41" t="s">
        <v>385</v>
      </c>
      <c r="E41" t="s">
        <v>402</v>
      </c>
    </row>
    <row r="42" spans="1:5" ht="12.75">
      <c r="A42">
        <v>39</v>
      </c>
      <c r="B42" s="20" t="s">
        <v>384</v>
      </c>
      <c r="C42" s="21">
        <v>41</v>
      </c>
      <c r="D42" t="s">
        <v>385</v>
      </c>
      <c r="E42" t="s">
        <v>402</v>
      </c>
    </row>
    <row r="43" spans="1:5" ht="12.75">
      <c r="A43">
        <v>40</v>
      </c>
      <c r="B43" s="20" t="s">
        <v>384</v>
      </c>
      <c r="C43" s="21">
        <v>68</v>
      </c>
      <c r="D43" t="s">
        <v>385</v>
      </c>
      <c r="E43" t="s">
        <v>402</v>
      </c>
    </row>
    <row r="44" spans="1:5" ht="12.75">
      <c r="A44">
        <v>41</v>
      </c>
      <c r="B44" s="20" t="s">
        <v>384</v>
      </c>
      <c r="C44" s="21">
        <v>41</v>
      </c>
      <c r="D44" t="s">
        <v>385</v>
      </c>
      <c r="E44" t="s">
        <v>402</v>
      </c>
    </row>
    <row r="45" spans="1:5" ht="12.75">
      <c r="A45">
        <v>42</v>
      </c>
      <c r="B45" s="20" t="s">
        <v>384</v>
      </c>
      <c r="C45" s="21">
        <v>54.5</v>
      </c>
      <c r="D45" t="s">
        <v>385</v>
      </c>
      <c r="E45" t="s">
        <v>402</v>
      </c>
    </row>
    <row r="46" spans="1:5" ht="12.75">
      <c r="A46">
        <v>43</v>
      </c>
      <c r="B46" s="20" t="s">
        <v>384</v>
      </c>
      <c r="C46" s="21">
        <v>68</v>
      </c>
      <c r="D46" t="s">
        <v>385</v>
      </c>
      <c r="E46" t="s">
        <v>402</v>
      </c>
    </row>
    <row r="47" spans="1:5" ht="12.75">
      <c r="A47">
        <v>44</v>
      </c>
      <c r="B47" s="20" t="s">
        <v>384</v>
      </c>
      <c r="C47" s="21">
        <v>54.5</v>
      </c>
      <c r="D47" t="s">
        <v>385</v>
      </c>
      <c r="E47" t="s">
        <v>402</v>
      </c>
    </row>
    <row r="48" spans="1:5" ht="12.75">
      <c r="A48">
        <v>45</v>
      </c>
      <c r="B48" s="20" t="s">
        <v>384</v>
      </c>
      <c r="C48" s="21">
        <v>27.5</v>
      </c>
      <c r="D48" t="s">
        <v>385</v>
      </c>
      <c r="E48" t="s">
        <v>402</v>
      </c>
    </row>
    <row r="49" spans="1:5" ht="12.75">
      <c r="A49">
        <v>46</v>
      </c>
      <c r="B49" s="20" t="s">
        <v>384</v>
      </c>
      <c r="C49" s="21">
        <v>23</v>
      </c>
      <c r="D49" t="s">
        <v>385</v>
      </c>
      <c r="E49" t="s">
        <v>402</v>
      </c>
    </row>
    <row r="50" spans="1:5" ht="12.75">
      <c r="A50">
        <v>47</v>
      </c>
      <c r="B50" s="20" t="s">
        <v>384</v>
      </c>
      <c r="C50" s="21">
        <v>23</v>
      </c>
      <c r="D50" t="s">
        <v>385</v>
      </c>
      <c r="E50" t="s">
        <v>402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2017-10-26T19:07:14Z</cp:lastPrinted>
  <dcterms:modified xsi:type="dcterms:W3CDTF">2018-02-19T16:31:16Z</dcterms:modified>
  <cp:category/>
  <cp:version/>
  <cp:contentType/>
  <cp:contentStatus/>
</cp:coreProperties>
</file>