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ocuments\Documents\EJERCICIO2015\2016\LEY2016\iniciativa2016\Ley de Presupuesto de Egresos 2016dic\"/>
    </mc:Choice>
  </mc:AlternateContent>
  <bookViews>
    <workbookView xWindow="0" yWindow="0" windowWidth="24000" windowHeight="9735" activeTab="4"/>
  </bookViews>
  <sheets>
    <sheet name="ESTRATÉGICOS" sheetId="2" r:id="rId1"/>
    <sheet name="INSTITUCIONALES" sheetId="5" r:id="rId2"/>
    <sheet name="PBR X ORG. DE GOBIERNO PROP" sheetId="4" r:id="rId3"/>
    <sheet name="POR EJE" sheetId="6" r:id="rId4"/>
    <sheet name="POR PROGRAMA" sheetId="7" r:id="rId5"/>
  </sheets>
  <definedNames>
    <definedName name="_xlnm.Print_Area" localSheetId="1">INSTITUCIONALES!$A$1:$D$64</definedName>
    <definedName name="_xlnm.Print_Titles" localSheetId="0">ESTRATÉGICOS!$1:$9</definedName>
    <definedName name="_xlnm.Print_Titles" localSheetId="1">INSTITUCIONALES!$1:$9</definedName>
    <definedName name="_xlnm.Print_Titles" localSheetId="4">'POR PROGRAMA'!$1:$6</definedName>
  </definedNames>
  <calcPr calcId="152511"/>
</workbook>
</file>

<file path=xl/calcChain.xml><?xml version="1.0" encoding="utf-8"?>
<calcChain xmlns="http://schemas.openxmlformats.org/spreadsheetml/2006/main">
  <c r="D91" i="7" l="1"/>
  <c r="D81" i="7"/>
  <c r="E13" i="6"/>
  <c r="C12" i="6"/>
  <c r="E9" i="4"/>
  <c r="C9" i="4"/>
  <c r="B13" i="5"/>
  <c r="B34" i="2"/>
  <c r="B43" i="5" l="1"/>
  <c r="B19" i="5"/>
  <c r="B17" i="5"/>
  <c r="B21" i="2"/>
  <c r="B30" i="2"/>
  <c r="B19" i="2"/>
  <c r="C9" i="6"/>
  <c r="C10" i="6"/>
  <c r="C11" i="6"/>
  <c r="D32" i="7"/>
  <c r="D77" i="7"/>
  <c r="D38" i="7"/>
  <c r="D104" i="7"/>
  <c r="D92" i="7"/>
  <c r="F9" i="4" l="1"/>
  <c r="D42" i="5"/>
  <c r="D47" i="5"/>
  <c r="C47" i="5"/>
  <c r="C42" i="5"/>
  <c r="D11" i="5"/>
  <c r="C11" i="5"/>
  <c r="C40" i="2"/>
  <c r="C37" i="2"/>
  <c r="C11" i="2"/>
  <c r="D40" i="2"/>
  <c r="D11" i="2"/>
  <c r="B72" i="2" l="1"/>
  <c r="B76" i="2" l="1"/>
  <c r="B40" i="2"/>
  <c r="B11" i="2"/>
  <c r="D90" i="7" l="1"/>
  <c r="D9" i="7"/>
  <c r="E15" i="6"/>
  <c r="D15" i="6"/>
  <c r="C15" i="6"/>
  <c r="B15" i="6"/>
  <c r="F15" i="6" s="1"/>
  <c r="G13" i="6"/>
  <c r="F13" i="6"/>
  <c r="G12" i="6"/>
  <c r="F12" i="6"/>
  <c r="G11" i="6"/>
  <c r="F11" i="6"/>
  <c r="G10" i="6"/>
  <c r="F10" i="6"/>
  <c r="G9" i="6"/>
  <c r="F9" i="6"/>
  <c r="D143" i="7" l="1"/>
  <c r="G15" i="6"/>
  <c r="C80" i="2"/>
  <c r="G9" i="4" l="1"/>
  <c r="F10" i="4"/>
  <c r="G10" i="4"/>
  <c r="F11" i="4"/>
  <c r="G11" i="4"/>
  <c r="F12" i="4"/>
  <c r="G12" i="4"/>
  <c r="F13" i="4"/>
  <c r="G13" i="4"/>
  <c r="C58" i="5"/>
  <c r="C61" i="5" s="1"/>
  <c r="B33" i="5" l="1"/>
  <c r="B11" i="5" s="1"/>
  <c r="D76" i="2" l="1"/>
  <c r="B58" i="5" l="1"/>
  <c r="B47" i="5"/>
  <c r="B42" i="5"/>
  <c r="B61" i="5" l="1"/>
  <c r="D58" i="5"/>
  <c r="D61" i="5" s="1"/>
  <c r="E15" i="4"/>
  <c r="D15" i="4"/>
  <c r="B15" i="4"/>
  <c r="C15" i="4"/>
  <c r="F15" i="4" l="1"/>
  <c r="G15" i="4"/>
  <c r="D72" i="2" l="1"/>
  <c r="B37" i="2"/>
  <c r="B80" i="2" s="1"/>
  <c r="D37" i="2"/>
  <c r="D80" i="2" l="1"/>
</calcChain>
</file>

<file path=xl/sharedStrings.xml><?xml version="1.0" encoding="utf-8"?>
<sst xmlns="http://schemas.openxmlformats.org/spreadsheetml/2006/main" count="494" uniqueCount="417">
  <si>
    <t>PRESUPUESTO POR PROGRAMAS PRESUPUESTARIOS PARA RESULTADOS</t>
  </si>
  <si>
    <t>NO.</t>
  </si>
  <si>
    <t>IMPORTE</t>
  </si>
  <si>
    <t>TOTAL</t>
  </si>
  <si>
    <t>ANEXO 18.A</t>
  </si>
  <si>
    <t>DE TIPO ESTRATÉGICO</t>
  </si>
  <si>
    <t>PROGRAMAS INCORPORADOS POR DEPENDENCIAS Y ENTIDADES</t>
  </si>
  <si>
    <t>DEPENDENCIA/ ENTIDAD</t>
  </si>
  <si>
    <t>PROGRAMAS OPERATIVOS Y DE INVERSIÓN</t>
  </si>
  <si>
    <t>INDICADORES UTILIZADOS</t>
  </si>
  <si>
    <t>TOTAL DEPENDENCIAS</t>
  </si>
  <si>
    <t>02 SECRETARÍA DE GOBIERNO</t>
  </si>
  <si>
    <t>TOTAL ÓRGANOS AUTÓNOMOS</t>
  </si>
  <si>
    <t>02 COMISIÓN DE DERECHOS HUMANOS DEL ESTADO DE CAMPECHE</t>
  </si>
  <si>
    <t>TOTAL ORGANISMOS PÚBLICOS DESCENTRALIZADOS</t>
  </si>
  <si>
    <t>01 COLEGIO DE ESTUDIOS CIENTIFICOS Y TECNOLOGICOS DEL ESTADO DE CAMPECHE (CECYTEC)</t>
  </si>
  <si>
    <t>02 INSTITUTO DE CAPACITACIÓN PARA EL TRABAJO DEL ESTADO DE CAMPECHE (ICATCAM)</t>
  </si>
  <si>
    <t>03 COLEGIO DE BACHILLERES DEL ESTADO DE CAMPECHE (COBACH)</t>
  </si>
  <si>
    <t>04 UNIVERSIDAD TECNOLÓGICA DE CAMPECHE</t>
  </si>
  <si>
    <t>05 COLEGIO DE EDUCACIÓN PROFESIONAL TÉCNICA DEL ESTADO DE CAMPECHE (CONALEP)</t>
  </si>
  <si>
    <t>06 INSTITUTO ESTATAL DE LA EDUCACIÓN PARA LOS ADULTOS DEL ESTADO DE CAMPECHE (IEEA)</t>
  </si>
  <si>
    <t>07 INSTITUTO TECNOLÓGICO SUPERIOR DE CALKINÍ EN EL ESTADO DE CAMPECHE (ITESCAM)</t>
  </si>
  <si>
    <t>08 INSTITUTO TECNOLOGICO DE ESCARCEGA</t>
  </si>
  <si>
    <t>09 INSTITUTO TECNOLÓGICO SUPERIOR DE CHAMPOTÓN</t>
  </si>
  <si>
    <t>TOTAL FONDOS Y FIDEICOMISOS PÚBLICOS</t>
  </si>
  <si>
    <t>01 FONDO CAMPECHE (FEFICAM Y FOCAM)</t>
  </si>
  <si>
    <t>02 FIDEICOMISO 2% SOBRE NOMINA</t>
  </si>
  <si>
    <t>TOTAL TRANSFERENCIAS A MUNICIPIOS</t>
  </si>
  <si>
    <t>01 TRANSFERENCIAS A MUNICIPIOS</t>
  </si>
  <si>
    <t>TOTAL PRESUPUESTO DE EGRESOS EN PROGRAMAS ESTRATÉGICOS</t>
  </si>
  <si>
    <t>* EL PROGRAMA SE COMPARTE CON OTRA DEPENDENCIA O ENTIDAD.</t>
  </si>
  <si>
    <t>** LOS INDICADORES SE MUESTRAN EN CERO PORQUE COMPARTEN INDICADORES CON OTRAS DEPENDENCIAS Y ENTIDADES</t>
  </si>
  <si>
    <t>NOTA: SE REFLEJAN INDICADORES HASTA NIVEL COMPONENTE.</t>
  </si>
  <si>
    <t>ANEXO 18.C</t>
  </si>
  <si>
    <t>PROGRAMAS INCORPORADOS POR SECTOR DE GOBIERNO</t>
  </si>
  <si>
    <t>SECTOR DE GOBIERNO</t>
  </si>
  <si>
    <t>EJECUTIVO</t>
  </si>
  <si>
    <t>ÓRGANOS AUTÓNOMOS</t>
  </si>
  <si>
    <t>ORGANISMOS PÚBLICOS DESCENTRALIZADOS</t>
  </si>
  <si>
    <t>FONDOS Y FIDEICOMISOS PÚBLICOS</t>
  </si>
  <si>
    <t>TRANSFERENCIAS A MUNICIPIOS</t>
  </si>
  <si>
    <t>ANEXO 18.B</t>
  </si>
  <si>
    <t>DE TIPO INSTITUCIONAL</t>
  </si>
  <si>
    <t>01 OFICINA DEL GOBERNADOR</t>
  </si>
  <si>
    <t xml:space="preserve">     Secretaria Privada</t>
  </si>
  <si>
    <t xml:space="preserve">     Secretaria de Coordinación</t>
  </si>
  <si>
    <t xml:space="preserve">     Representación del Gobierno del Estado en el Distrito Federal</t>
  </si>
  <si>
    <t>05 SECRETARÍA DE LA CONTRALORÍA</t>
  </si>
  <si>
    <t>01 INSTITUTO ELECTORAL DEL ESTADO DE CAMPECHE (IEEC)</t>
  </si>
  <si>
    <t>03 COMISION DE TRANSPARENCIA Y ACCESO A LA INFORMACION PUBLICA DEL ESTADO DE CAMPECHE (COTAIPEC)</t>
  </si>
  <si>
    <t>TOTAL DEL PRESUPUESTO DE EGRESOS EN PROGRAMAS INSTITUCIONALES</t>
  </si>
  <si>
    <t xml:space="preserve">     Jefatura de la Oficina del Gobernador</t>
  </si>
  <si>
    <t xml:space="preserve">     Unidad de Comunicación Social</t>
  </si>
  <si>
    <t xml:space="preserve">     Coordinación de Asesores</t>
  </si>
  <si>
    <t>PRESUPUESTO DE EGRESOS PARA EL AÑO 2016</t>
  </si>
  <si>
    <t>MONTO AUTORIZADO</t>
  </si>
  <si>
    <t>03 SECRETARÍA DE FINANZAS</t>
  </si>
  <si>
    <t>04 SECRETARÍA DE ADMINISTRACION E INNOVACIÓN GUBERNAMENTAL</t>
  </si>
  <si>
    <t>07 SECRETARÍA DE EDUCACIÓN</t>
  </si>
  <si>
    <t>08 SECRETARÍA DE CULTURA</t>
  </si>
  <si>
    <t>09 SECRETARÍA DE SALUD</t>
  </si>
  <si>
    <t>10 SECRETARÍA DE DESARROLLO SOCIAL Y HUMANO</t>
  </si>
  <si>
    <t>11 SECRETARÍA DE DESARROLLO ENERGETICO SUSTENTABLE</t>
  </si>
  <si>
    <t>12 SECRETARÍA DE DESARROLLO ECONÓMICO</t>
  </si>
  <si>
    <t>13 SECRETARÍA DE DESARROLLO RURAL</t>
  </si>
  <si>
    <t>14 SECRETARÍA DE PESCA Y ACUACULTURA</t>
  </si>
  <si>
    <t>15 SECRETARÍA DE MEDIO AMBIENTE Y RECURSOS NATURALES</t>
  </si>
  <si>
    <t>16 SECRETARÍA DE DESARROLLO URBANO,OBRAS PÚBLICAS E INFRAESTRUCTURA</t>
  </si>
  <si>
    <t>17 SECRETARÍA DE TURISMO</t>
  </si>
  <si>
    <t>18 SECRETARIA DEL TRABAJO Y PREVISION SOCIAL</t>
  </si>
  <si>
    <t>19 SECRETARÍA DE SEGURIDAD PUBLICA</t>
  </si>
  <si>
    <t>22 FISCALÍA GENERAL DEL ESTADO</t>
  </si>
  <si>
    <t>24 DEUDA PÚBLICA</t>
  </si>
  <si>
    <t>25 PODER LEGISLATIVO</t>
  </si>
  <si>
    <t>26 PODER JUDICIAL</t>
  </si>
  <si>
    <t>30 ARCHIVO GENERAL DEL ESTADO</t>
  </si>
  <si>
    <t>10 UNIVERSIDAD TECNOLÓGICA DE CANDELARIA (UTECAN)</t>
  </si>
  <si>
    <t>11 INSTITUTO TECNOLÓGICO SUPERIOR DE HOPELCHÉN</t>
  </si>
  <si>
    <t>12 UNIVERSIDAD TECNOLÓGICA DE CALAKMUL</t>
  </si>
  <si>
    <t>13 UNIVERSIDAD AUTÓNOMA DE CAMPECHE (UAC)</t>
  </si>
  <si>
    <t>14 UNIVERSIDAD AUTÓNOMA DEL CARMEN (UNACAR)</t>
  </si>
  <si>
    <t>15 INSTITUTO CAMPECHANO</t>
  </si>
  <si>
    <t>16 FUNDACIÓN PABLO GARCÍA</t>
  </si>
  <si>
    <t>18 INSTITUTO DE LA INFRAESTRUCTURA FÍSICA EDUCATIVA DEL ESTADO DE CAMPECHE (INIFEEC)</t>
  </si>
  <si>
    <t>20 INSTITUTO ESTATAL PARA EL FOMENTO DE LAS ACTIVIDADES ARTESANALES EN CAMPECHE (INEFAAC)</t>
  </si>
  <si>
    <t>21 SISTEMA PARA EL DESARROLLO INTEGRAL DE LA FAMILIA (DIF)</t>
  </si>
  <si>
    <t>23 INSTITUTO DE LA MUJER DEL ESTADO DE CAMPECHE</t>
  </si>
  <si>
    <t>24 INSTITUTO DE LA JUVENTUD (INJUCAM)</t>
  </si>
  <si>
    <t>25 HOSPITAL "DR. MANUEL CAMPOS"</t>
  </si>
  <si>
    <t>26 HOSPITAL PSIQUIÁTRICO DE CAMPECHE</t>
  </si>
  <si>
    <t>27 INSTITUTO DE SERVICIOS DESCENTRALIZADOS DE SALUD PÚBLICA DEL ESTADO DE CAMPECHE (INDESALUD)</t>
  </si>
  <si>
    <t>29 SISTEMA DE ATENCIÓN A NIÑOS, NIÑAS Y ADOLESCENTES FARMACODEPENDIENTES DEL ESTADO DE CAMPECHE "VIDA NUEVA" (SANNAFARM)</t>
  </si>
  <si>
    <t>28 RÉGIMEN ESTATAL DE PROTECCIÓN SOCIAL EN SALUD EN CAMPECHE (REPSS)</t>
  </si>
  <si>
    <t>30 COMISION DE AGUA POTABLE Y ALCANTARILLADO DEL ESTADO (CAPAE)</t>
  </si>
  <si>
    <t>31 PROMOTORA PARA LA CONSERVACIÓN Y DESARROLLO SUSTENTABLE DEL ESTADO DE CAMPECHE</t>
  </si>
  <si>
    <t>32 COMISIÓN ESTATAL DE DESARROLLO DE SUELO Y VIVIENDA (CODESVI)</t>
  </si>
  <si>
    <t>03 FIDEICOMISO FONDO DE FOMENTO AGROPECUARIO DEL ESTADO DE CAMPECHE (FOFAECAM)</t>
  </si>
  <si>
    <t>PROGRAMAS ESTRATÉGICOS 2016</t>
  </si>
  <si>
    <t>PROGRAMAS INSTITUCIONALES 2016</t>
  </si>
  <si>
    <t>06 SECRETARIA DE PLANEACION</t>
  </si>
  <si>
    <t>21 CONSEJERIA JURÍDICA DEL GOBERNADOR</t>
  </si>
  <si>
    <t>23 EROGACIONES ADICIONALES</t>
  </si>
  <si>
    <t>20 SECRETARIA DE PROTECCION CIVIL</t>
  </si>
  <si>
    <t>04 TRIBUNAL ELECTORAL DEL ESTADO DE CAMPECHE</t>
  </si>
  <si>
    <t>17 CONSEJO ESTATAL DE INVESTIGACIÓN CIENTIFICA Y DESARROLLO TECNOLÓGICO (COESICYDET)</t>
  </si>
  <si>
    <t>19 PROMOTORA DE EVENTOS ARTÍSTICOS, CULTURALES Y DE CONVENCIONES DEL ESTADO DE CAMPECHE (PROEVENTOS)</t>
  </si>
  <si>
    <t>22 INSTITUTO DEL DEPORTE DEL ESTADO DE CAMPECHE (INDECAM)</t>
  </si>
  <si>
    <t>30 COMISIÓN DE AGUA POTABLE Y ALCANTARILLADO DEL ESTADO DE CAMPECHE (CAPAE)</t>
  </si>
  <si>
    <t>33 INSTITUTO DE DESARROLLO Y FORMACIÓN SOCIAL (INDEFOS)</t>
  </si>
  <si>
    <t>34 SISTEMA DE TELEVISIÓN Y RADIO DE CAMPECHE (TRC)</t>
  </si>
  <si>
    <t>35 INSTITUTO DE INFORMACIÓN ESTADÍSTICA, GEOGRÁFICA Y CATASTRAL DEL ESTADO DE CAMPECHE (INFOCAM)</t>
  </si>
  <si>
    <t>36 INSTITUTO DE SEGURIDAD Y SERVICIOS SOCIALES DE LOS TRABAJADORES DEL ESTADO DE CAMPECHE (ISSSTECAM)</t>
  </si>
  <si>
    <t>37 INSTITUTO DE ACCESO A LA JUSTICIA DEL ESTADO DE CAMPECHE (INDAJUCAM)</t>
  </si>
  <si>
    <t>38 INSTITUTO DE LENGUAS INDIGENAS DEL ESTADO DE CAMPECHE</t>
  </si>
  <si>
    <t>PROGRAMAS OPERATIVOS Y DE INVERSIÓN ESTRÁTEGICOS 2016</t>
  </si>
  <si>
    <t>PROGRAMAS OPERATIVOS Y DE INVERSIÓN INSTITUCIONALES 2016</t>
  </si>
  <si>
    <t>TOTAL PROGRAMAS OPERATIVOS Y DE INVERSIÓN 2016</t>
  </si>
  <si>
    <t>1*</t>
  </si>
  <si>
    <t>*</t>
  </si>
  <si>
    <t>5*</t>
  </si>
  <si>
    <t>4*</t>
  </si>
  <si>
    <t>2*</t>
  </si>
  <si>
    <t>IMPORTE AUTORIZADO</t>
  </si>
  <si>
    <t>0**</t>
  </si>
  <si>
    <t>02 28 CONSEJO ESTATAL DE SEGURIDAD PÚBLICA (CESP)</t>
  </si>
  <si>
    <t>02 29 INSTITUTO ESTATAL DEL TRANSPORTE (IET)</t>
  </si>
  <si>
    <t>02 31 SISTEMA ESTATAL DE PROTECCIÓN INTEGRAL DE NIÑAS, NIÑOS Y ADOLESCENTES</t>
  </si>
  <si>
    <t>10 15 COMISIÓN PARA EL DESARROLLO DE LOS PUEBLOS INDÍGENAS DEL ESTADO DE CAMPECHE</t>
  </si>
  <si>
    <t>12 32 INSTITUTO CAMPECHANO DEL EMPRENDEDOR</t>
  </si>
  <si>
    <t>18 02 PATRONATO PARA LA REINCORPORACIÓN SOCIAL POR EL EMPLEO DEL ESTADO DE CAMPECHE</t>
  </si>
  <si>
    <t>09 05 COMISIÓN ESTATAL DE ARBITRAJE MÉDICO</t>
  </si>
  <si>
    <t>19 13 COORDINACIÓN GENERAL DE SEGURIDAD PÚBLICA, VIALIDAD Y TRANSPORTE (CGSPVYT)</t>
  </si>
  <si>
    <t>12 14 PROMOTORA DE SERVICIOS COMERCIALES DEL ESTADO DE CAMPECHE (PROSERCO)</t>
  </si>
  <si>
    <t>10 16 JUNTA ESTATAL DE ASISTENCIA PRIVADA</t>
  </si>
  <si>
    <t>02 27 CONSEJO ESTATAL DE POBLACIÓN (COESPO)</t>
  </si>
  <si>
    <t>02 28 CONSEJO ESTATAL DE SEGURIDAD PÚBLICA EN EL ESTADO DE CAMPECHE (CESP)</t>
  </si>
  <si>
    <t>ANEXO 18.D</t>
  </si>
  <si>
    <t>PROGRAMAS INCORPORADOS POR EJES DE DESARROLLO</t>
  </si>
  <si>
    <t>EJE</t>
  </si>
  <si>
    <t>IGUALDAD DE OPORTUNIDADES</t>
  </si>
  <si>
    <t>35*</t>
  </si>
  <si>
    <t>20*</t>
  </si>
  <si>
    <t>APROVECHAMIENTO DE LA RIQUEZA</t>
  </si>
  <si>
    <t>SOCIEDAD FUERTE Y PROTEGIDA</t>
  </si>
  <si>
    <t>0*</t>
  </si>
  <si>
    <t>* EXISTEN PROGRAMAS EN DOS O MÁS EJES DEL PED</t>
  </si>
  <si>
    <t>ANEXO 18.E</t>
  </si>
  <si>
    <t>PRESUPUESTO POR PROGRAMAS PRESUPUESTARIOS</t>
  </si>
  <si>
    <t>NÚMERO CONSECUTIVO</t>
  </si>
  <si>
    <t>PROGRAMA PRESUPUESTARIO</t>
  </si>
  <si>
    <t>PROGRAMAS ESTRATÉGICOS</t>
  </si>
  <si>
    <t>004</t>
  </si>
  <si>
    <t>PROGRAMA DE ORGANIZACIÓN Y PARTICIPACIÓN SOCIAL.</t>
  </si>
  <si>
    <t>005</t>
  </si>
  <si>
    <t>PROGRAMA DE PROTECCIÓN E INCLUSIÓN SOCIAL</t>
  </si>
  <si>
    <t>006</t>
  </si>
  <si>
    <t>PROGRAMA ESTATAL DE PROTECCIÓN DE NIÑAS, NIÑOS Y ADOLESCENTES</t>
  </si>
  <si>
    <t>007</t>
  </si>
  <si>
    <t>PROGRAMA DE EMPLEO TEMPORAL (PET)</t>
  </si>
  <si>
    <t>008</t>
  </si>
  <si>
    <t>PROGRAMA 3X1 PARA MIGRANTES</t>
  </si>
  <si>
    <t>009</t>
  </si>
  <si>
    <t>PROGRAMA PARA EL DESARROLLO DE ZONAS PRIORITARIAS</t>
  </si>
  <si>
    <t>011</t>
  </si>
  <si>
    <t>PROGRAMA PARA EL DESARROLLO DE PROYECTOS ESTRATÉGICOS</t>
  </si>
  <si>
    <t>012</t>
  </si>
  <si>
    <t>PROGRAMA DE MEJORA REGULATORIA CONTINUA</t>
  </si>
  <si>
    <t>013</t>
  </si>
  <si>
    <t>PROGRAMA DE DESARROLLO 360° PYME</t>
  </si>
  <si>
    <t>014</t>
  </si>
  <si>
    <t>PROGRAMA DE TRABAJO Y PREVISIÓN SOCIAL*</t>
  </si>
  <si>
    <t>019</t>
  </si>
  <si>
    <t>PROGRAMA DE DESARROLLO AGRÍCOLA</t>
  </si>
  <si>
    <t>020</t>
  </si>
  <si>
    <t>PROGRAMA DE DESARROLLO RURAL</t>
  </si>
  <si>
    <t>021</t>
  </si>
  <si>
    <t>PROGRAMA DE DESARROLLO GANADERO</t>
  </si>
  <si>
    <t>022</t>
  </si>
  <si>
    <t>PROGRAMA DE CONSTRUCCIÓN Y REHABILITACIÓN DE INFRAESTRUCTURA RURAL</t>
  </si>
  <si>
    <t>023</t>
  </si>
  <si>
    <t>FONDO DE APORTACIONES PARA EL FORTALECIMIENTO DE LAS ENTIDADES FEDERATIVAS (FAFEF)*</t>
  </si>
  <si>
    <t>024</t>
  </si>
  <si>
    <t>PROGRAMA DE FORTALECIMIENTO SECTOR PESQUERO RIBEREÑO</t>
  </si>
  <si>
    <t>025</t>
  </si>
  <si>
    <t>CAMARONEROS DE ALTURA</t>
  </si>
  <si>
    <t>026</t>
  </si>
  <si>
    <t>ACUACULTURA</t>
  </si>
  <si>
    <t>027</t>
  </si>
  <si>
    <t>PROGRAMA PROTECCIÓN Y GARANTÍAS AL PESCADOR</t>
  </si>
  <si>
    <t>028</t>
  </si>
  <si>
    <t>PROGRAMA DE PROTECCIÓN Y CUMPLIMIENTO DE LA NORMATIVIDAD AMBIENTAL</t>
  </si>
  <si>
    <t>030</t>
  </si>
  <si>
    <t>IMPULSO A LA PRODUCCIÓN Y DESARROLLO FORESTAL</t>
  </si>
  <si>
    <t xml:space="preserve">031 </t>
  </si>
  <si>
    <t>COORDINACIÓN Y GESTIÓN EDUCATIVA DE EDUCACIÓN MEDIA SUPERIOR, TÉCNICA Y SUPERIOR EN EL ESTADO</t>
  </si>
  <si>
    <t>033</t>
  </si>
  <si>
    <t>PROGRAMA DE INFRAESTRUCTURA INDÍGENA</t>
  </si>
  <si>
    <t>034</t>
  </si>
  <si>
    <t>PROGRAMA FORMACIÓN INICIAL Y CONTINUA DE MAESTROS</t>
  </si>
  <si>
    <t>035</t>
  </si>
  <si>
    <t>FONDO NACIONAL EMPRENDEDOR</t>
  </si>
  <si>
    <t>036</t>
  </si>
  <si>
    <t>PROGRAMA DE PRODUCTIVIDAD RURAL</t>
  </si>
  <si>
    <t>040</t>
  </si>
  <si>
    <t>FONDO DE APORTACIONES PARA LA NÓMINA EDUCATIVA Y GASTO OPERATIVO (FONE)</t>
  </si>
  <si>
    <t>041</t>
  </si>
  <si>
    <t>PROGRAMA DE EDUCACIÓN BÁSICA</t>
  </si>
  <si>
    <t>059</t>
  </si>
  <si>
    <t>CONVENIOS CULTURALES</t>
  </si>
  <si>
    <t>060</t>
  </si>
  <si>
    <t>PROGRAMA DE FOMENTO CULTURAL Y CÍVICO</t>
  </si>
  <si>
    <t>061</t>
  </si>
  <si>
    <t>PROGRAMA DE PATRIMONIO CULTURAL</t>
  </si>
  <si>
    <t>062</t>
  </si>
  <si>
    <t>PROGRAMA DE APOYOS A LA CULTURA</t>
  </si>
  <si>
    <t>066</t>
  </si>
  <si>
    <t>SEGURO POPULAR DE SALUD</t>
  </si>
  <si>
    <t>070</t>
  </si>
  <si>
    <t>SERVICIOS DE SALUD, PREVENCIÓN Y  ATENCIÓN  MÉDICA</t>
  </si>
  <si>
    <t>071</t>
  </si>
  <si>
    <t>PROGRAMA DE CAPACIDADES PRODUCTIVAS SOCIALES</t>
  </si>
  <si>
    <t>076</t>
  </si>
  <si>
    <t>REINSERCIÓN A LA SOCIEDAD DEL SENTENCIADO, LIBERADO Y ADOLESCENTE DE LOS CENTROS DE REINSERCIÓN Y CENTRO DE INTERNAMIENTO DEL ESTADO</t>
  </si>
  <si>
    <t>077</t>
  </si>
  <si>
    <t>FONDO DE APORTACIONES PARA LA SEGURIDAD PÚBLICA (FASP)</t>
  </si>
  <si>
    <t>085</t>
  </si>
  <si>
    <t>PROTECCIÓN DE LOS DERECHOS HUMANOS DEL ESTADO DE CAMPECHE*</t>
  </si>
  <si>
    <t>087</t>
  </si>
  <si>
    <t>PROGRAMA DE EDUCACIÓN MEDIA SUPERIOR, SUPERIOR Y DE POSGRADO</t>
  </si>
  <si>
    <t>088</t>
  </si>
  <si>
    <t>FONDO DE APORTACIONES MÚLTIPLES (FAM)*</t>
  </si>
  <si>
    <t>096</t>
  </si>
  <si>
    <t>ATENCIÓN Y APOYO A PUEBLOS INDÍGENAS</t>
  </si>
  <si>
    <t>099</t>
  </si>
  <si>
    <t>PROGRAMA DE INFRAESTRUCTURA Y EQUIPAMIENTO SOCIAL</t>
  </si>
  <si>
    <t>104</t>
  </si>
  <si>
    <t>EDUCACIÓN MEDIA SUPERIOR TECNOLÓGICA</t>
  </si>
  <si>
    <t>105</t>
  </si>
  <si>
    <t>PROGRAMA DE CAPACITACIÓN PARA EL TRABAJO*</t>
  </si>
  <si>
    <t>106</t>
  </si>
  <si>
    <t>PRESTACIÓN DE SERVICIOS DE EDUCACIÓN MEDIA SUPERIOR</t>
  </si>
  <si>
    <t>107</t>
  </si>
  <si>
    <t>EDUCACIÓN SUPERIOR TECNOLÓGICA EN EL ESTADO DE CAMPECHE</t>
  </si>
  <si>
    <t>108</t>
  </si>
  <si>
    <t>EDUCACIÓN PROFESIONAL TÉCNICA</t>
  </si>
  <si>
    <t>109</t>
  </si>
  <si>
    <t>FONDO DE APORTACIONES PARA LA EDUCACIÓN TECNOLÓGICA Y DE ADULTOS*</t>
  </si>
  <si>
    <t>110</t>
  </si>
  <si>
    <t>ATENCIÓN A LA DEMANDA DE EDUCACIÓN PARA ADULTOS</t>
  </si>
  <si>
    <t>113</t>
  </si>
  <si>
    <t>PROGRAMA DE DESARROLLO ENERGÉTICO SUSTENTABLE</t>
  </si>
  <si>
    <t>114</t>
  </si>
  <si>
    <t>PROGRAMA ESTATAL DE BECAS*</t>
  </si>
  <si>
    <t>115</t>
  </si>
  <si>
    <t>PROGRAMA NACIONAL DE BECAS (PRONABES)</t>
  </si>
  <si>
    <t>117</t>
  </si>
  <si>
    <t>PROGRAMA DE REHABILITACIÓN, CONSTRUCCIÓN Y EQUIPAMIENTO DE INFRAESTRUCTURA FÍSICA EDUCATIVA*</t>
  </si>
  <si>
    <t>119</t>
  </si>
  <si>
    <t>PROGRAMA DE CAPACITACIÓN, PRESERVACIÓN Y COMERCIALIZACIÓN DE ARTESANÍAS</t>
  </si>
  <si>
    <t>121</t>
  </si>
  <si>
    <t>PROGRAMA DE ATENCIÓN INTEGRAL AL ADULTO MAYOR</t>
  </si>
  <si>
    <t>122</t>
  </si>
  <si>
    <t>PROGRAMA DE APOYO ALIMENTARIO</t>
  </si>
  <si>
    <t>123</t>
  </si>
  <si>
    <t>PROGRAMA DE APOYO INSTITUCIONAL</t>
  </si>
  <si>
    <t>124</t>
  </si>
  <si>
    <t>PROGRAMA DE ATENCIÓN E INTEGRACIÓN A LA SOCIEDAD DE LAS PERSONAS CON DISCAPACIDAD*</t>
  </si>
  <si>
    <t>125</t>
  </si>
  <si>
    <t>PROGRAMAS SOCIALES</t>
  </si>
  <si>
    <t>126</t>
  </si>
  <si>
    <t>DESARROLLO DEL DEPORTE</t>
  </si>
  <si>
    <t>127</t>
  </si>
  <si>
    <t>PROMOCIÓN DEL DEPORTE</t>
  </si>
  <si>
    <t>128</t>
  </si>
  <si>
    <t>IGUALDAD DE GENERO</t>
  </si>
  <si>
    <t>129</t>
  </si>
  <si>
    <t>ATENCIÓN MEDICA DE SEGUNDO NIVEL</t>
  </si>
  <si>
    <t>130</t>
  </si>
  <si>
    <t>PROGRAMA DE SALUD MENTAL</t>
  </si>
  <si>
    <t>132</t>
  </si>
  <si>
    <t>FONDO DE APORTACIONES PARA LOS SERVICIOS DE SALUD (FASSA)</t>
  </si>
  <si>
    <t>135</t>
  </si>
  <si>
    <t>PROGRAMA DE PREVENCIÓN Y ATENCIÓN DE LAS ADICCIONES</t>
  </si>
  <si>
    <t>142</t>
  </si>
  <si>
    <t>DESARROLLO INTEGRAL DE SUELO Y VIVIENDA</t>
  </si>
  <si>
    <t>143</t>
  </si>
  <si>
    <t>PROGRAMA PARA EL DESARROLLO REGIONAL TURÍSTICO SUSTENTABLE Y PUEBLOS MÁGICOS</t>
  </si>
  <si>
    <t>149</t>
  </si>
  <si>
    <t>PROGRAMA FONDO CAMPECHE</t>
  </si>
  <si>
    <t>150</t>
  </si>
  <si>
    <t>PROGRAMA DE FONDO DE FOMENTO AGROPECUARIO  DEL ESTADO DE CAMPECHE</t>
  </si>
  <si>
    <t>152</t>
  </si>
  <si>
    <t>PROGRAMA ESTATAL DE JUVENTUD</t>
  </si>
  <si>
    <t>155</t>
  </si>
  <si>
    <t>FORTALECIMIENTO A LA PREVENCIÓN DE DESASTRES NATURALES Y PROTECCIÓN CIVIL</t>
  </si>
  <si>
    <t>156</t>
  </si>
  <si>
    <t>FONDO DE APORTACIONES PARA LA INFRAESTRUCTURA SOCIAL ESTATAL (FISE)</t>
  </si>
  <si>
    <t>158</t>
  </si>
  <si>
    <t>OBRAS DE INFRAESTRUCTURA (RAMO 23)</t>
  </si>
  <si>
    <t>160</t>
  </si>
  <si>
    <t>PROGRAMA ESTATAL DE INFRAESTRUCTURA PARA EL DESARROLLO SOCIOECONÓMICO*</t>
  </si>
  <si>
    <t>182</t>
  </si>
  <si>
    <t>PROGRAMA DE AGUA POTABLE, ALCANTARILLADO Y SANEAMIENTO*</t>
  </si>
  <si>
    <t>191</t>
  </si>
  <si>
    <t>PROGRAMA NACIONAL DE PREVENCIÓN DEL DELITO</t>
  </si>
  <si>
    <t>198</t>
  </si>
  <si>
    <t>TRATAMIENTO DE AGUAS RESIDUALES</t>
  </si>
  <si>
    <t>228</t>
  </si>
  <si>
    <t>PROGRAMA DEL EMPRENDEDOR</t>
  </si>
  <si>
    <t>PROGRAMAS INSTITUCIONALES</t>
  </si>
  <si>
    <t>001</t>
  </si>
  <si>
    <t>COORDINACIÓN DE LAS ACTIVIDADES DEL EJECUTIVO ESTATAL*</t>
  </si>
  <si>
    <t>002</t>
  </si>
  <si>
    <t>GOBERNABILIDAD  DEMOCRÁTICA*</t>
  </si>
  <si>
    <t>003</t>
  </si>
  <si>
    <t>SEGURIDAD Y CERTEZA JURÍDICA*</t>
  </si>
  <si>
    <t>015</t>
  </si>
  <si>
    <t>PROGRAMA DE PLANEACIÓN ESTATAL DEL DESARROLLO</t>
  </si>
  <si>
    <t>032</t>
  </si>
  <si>
    <t>ADMINISTRACIÓN EFICIENTE</t>
  </si>
  <si>
    <t>074</t>
  </si>
  <si>
    <t>PROMOCIÓN TURÍSTICA</t>
  </si>
  <si>
    <t>075</t>
  </si>
  <si>
    <t>PREVENCIÓN DEL DELITO Y COMBATE A LA DELINCUENCIA</t>
  </si>
  <si>
    <t>078</t>
  </si>
  <si>
    <t>ADMINISTRACIÓN DE LOS RECURSOS HUMANOS, MATERIALES Y DE SERVICIOS</t>
  </si>
  <si>
    <t>079</t>
  </si>
  <si>
    <t>PROCURACIÓN DE JUSTICIA</t>
  </si>
  <si>
    <t>080</t>
  </si>
  <si>
    <t>APOYO, ASESORÍA TÉCNICA Y JURÍDICA AL C. GOBERNADOR CONSTITUCIONAL DEL ESTADO</t>
  </si>
  <si>
    <t>081</t>
  </si>
  <si>
    <t>LEGISLAR</t>
  </si>
  <si>
    <t>082</t>
  </si>
  <si>
    <t>FISCALIZAR</t>
  </si>
  <si>
    <t>083</t>
  </si>
  <si>
    <t>IMPARTIR JUSTICIA</t>
  </si>
  <si>
    <t>084</t>
  </si>
  <si>
    <t>PROGRAMA DE ORGANIZACIÓN DE LOS PROCESOS ELECTORALES</t>
  </si>
  <si>
    <t>086</t>
  </si>
  <si>
    <t>PROGRAMA DE TRANSPARENCIA Y ACCESO A LA INFORMACIÓN PÚBLICA DEL ESTADO</t>
  </si>
  <si>
    <t>093</t>
  </si>
  <si>
    <t>PROGRAMA PARA EL MEJORAMIENTO DE LA COMERCIALIZACIÓN DE LOS PRODUCTOS DEL ESTADO</t>
  </si>
  <si>
    <t>094</t>
  </si>
  <si>
    <t>PROGRAMA SOBRE RESOLUCIÓN DE CONFLICTOS SUSCITADOS ENTRE LOS USUARIOS DE LOS SERVICIOS MÉDICOS Y LOS PRESTADORES DE DICHOS SERVICIOS</t>
  </si>
  <si>
    <t>095</t>
  </si>
  <si>
    <t>ASISTENCIA PRIVADA*</t>
  </si>
  <si>
    <t>097</t>
  </si>
  <si>
    <t>PROGRAMA PARA COORDINAR LA POLÍTICA DE POBLACIÓN</t>
  </si>
  <si>
    <t>098</t>
  </si>
  <si>
    <t>FORTALECIMIENTO DEL SISTEMA DE VIALIDAD</t>
  </si>
  <si>
    <t>100</t>
  </si>
  <si>
    <t>FORTALECIMIENTO DEL SISTEMA DE SEGURIDAD PÚBLICA</t>
  </si>
  <si>
    <t>103</t>
  </si>
  <si>
    <t>PROGRAMA ESTATAL DE TRANSPORTE</t>
  </si>
  <si>
    <t>116</t>
  </si>
  <si>
    <t>PROGRAMA DE CIENCIA, TECNOLOGÍA E INNOVACIÓN</t>
  </si>
  <si>
    <t>118</t>
  </si>
  <si>
    <t>ARRENDAMIENTO Y PROMOCIÓN DE LOS RECINTOS QUE ADMINISTRA LA PROMOTORA DE EVENTOS ARTÍSTICOS, CULTURALES Y DE CONVENCIONES DEL ESTADO DE CAMPECHE</t>
  </si>
  <si>
    <t>136</t>
  </si>
  <si>
    <t>PROGRAMA DE GESTIÓN ADMINISTRATIVA Y OPERACIÓN DE SISTEMAS DE AGUA POTABLE</t>
  </si>
  <si>
    <t>144</t>
  </si>
  <si>
    <t>PROGRAMA PARA EL DESARROLLO MUNICIPAL</t>
  </si>
  <si>
    <t>145</t>
  </si>
  <si>
    <t>PROGRAMA PARA EL FORTALECIMIENTO, LA ORGANIZACIÓN Y EL DESARROLLO SOCIAL*</t>
  </si>
  <si>
    <t>146</t>
  </si>
  <si>
    <t>PRODUCCIÓN Y TRANSMISIÓN DE PROGRAMAS DE TELEVISIÓN CON FINES DE ORIENTACIÓN SOCIAL, CULTURAL Y CÍVICA</t>
  </si>
  <si>
    <t>147</t>
  </si>
  <si>
    <t>DESARROLLO Y GESTIÓN DE LOS SISTEMAS DE INFORMACIÓN ESTATAL Y CATASTRAL</t>
  </si>
  <si>
    <t>148</t>
  </si>
  <si>
    <t>ACCESO A LA JUSTICIA</t>
  </si>
  <si>
    <t>165</t>
  </si>
  <si>
    <t>SUBSIDIO PARA LA SEGURIDAD DE LOS MUNICIPIOS Y LAS DEMARCACIONES TERRITORIALES DEL DISTRITO FEDERAL (SUBSEMUN)</t>
  </si>
  <si>
    <t>166</t>
  </si>
  <si>
    <t>RECAUDACIÓN HACENDARÍA</t>
  </si>
  <si>
    <t>167</t>
  </si>
  <si>
    <t>CONTROL DEL GASTO</t>
  </si>
  <si>
    <t>168</t>
  </si>
  <si>
    <t>FINANZAS PÚBLICAS</t>
  </si>
  <si>
    <t>172</t>
  </si>
  <si>
    <t>TRANSPARENCIA Y ACCESO A LA INFORMACIÓN PÚBLICA</t>
  </si>
  <si>
    <t>173</t>
  </si>
  <si>
    <t>FISCALIZACIÓN DE LOS RECURSOS PÚBLICOS EJERCIDOS CONFORME A LA NORMATIVIDAD Y LEGISLACIÓN APLICABLE</t>
  </si>
  <si>
    <t>174</t>
  </si>
  <si>
    <t>PARTICIPACIÓN CIUDADANA</t>
  </si>
  <si>
    <t>175</t>
  </si>
  <si>
    <t>INNOVACIÓN GUBERNAMENTAL, TECNOLOGÍAS DE LA INFORMACIÓN, CAPACITACIÓN  Y DESARROLLO ADMINISTRATIVO</t>
  </si>
  <si>
    <t>176</t>
  </si>
  <si>
    <t>EVALUACIÓN DE LA GESTIÓN PÚBLICA</t>
  </si>
  <si>
    <t>177</t>
  </si>
  <si>
    <t>RESPONSABILIDADES ADMINISTRATIVAS</t>
  </si>
  <si>
    <t>178</t>
  </si>
  <si>
    <t>EROGACIONES ADICIONALES</t>
  </si>
  <si>
    <t>179</t>
  </si>
  <si>
    <t>ADEFAS</t>
  </si>
  <si>
    <t>180</t>
  </si>
  <si>
    <t>PARTICIPACIONES A MUNICIPIOS</t>
  </si>
  <si>
    <t>181</t>
  </si>
  <si>
    <t>APOYO A MUNICIPIOS</t>
  </si>
  <si>
    <t>184</t>
  </si>
  <si>
    <t>FONDO DE APORTACIONES PARA INFRAESTRUCTURA SOCIAL MUNICIPAL (FAISM)</t>
  </si>
  <si>
    <t>185</t>
  </si>
  <si>
    <t>FONDO DE APORTACIONES PARA EL FORTALECIMIENTO DE MUNICIPIOS (FORTAMUN)</t>
  </si>
  <si>
    <t>186</t>
  </si>
  <si>
    <t>SEGURIDAD Y SERVICIOS SOCIAL A SERVIDORES PÚBLICOS DEL ESTADO DE CAMPECHE</t>
  </si>
  <si>
    <t>188</t>
  </si>
  <si>
    <t>PROGRAMA DE LENGUAS INDÍGENAS EN EL TERRITORIO CAMPECHANO</t>
  </si>
  <si>
    <t>190</t>
  </si>
  <si>
    <t>FONDO PARA LA ZONA FEDERAL MARÍTIMO TERRESTRE (ZOFEMAT)</t>
  </si>
  <si>
    <t>194</t>
  </si>
  <si>
    <t>PROGRAMA PARA LA FISCALIZACIÓN DEL GASTO FEDERALIZADO (PROFIS)</t>
  </si>
  <si>
    <t>199</t>
  </si>
  <si>
    <t>AUTORIDAD JURISDICCIONAL LOCAL ESPECIALIZADA EN MATERIA ELECTORAL</t>
  </si>
  <si>
    <t xml:space="preserve">TOTAL PRESUPUESTO DE EGRESOS </t>
  </si>
  <si>
    <t>* PROGRAMA CONSIDERADO EN DOS O MÁS EJES DEL PED.</t>
  </si>
  <si>
    <t>34*</t>
  </si>
  <si>
    <t>FORTALEZA ECONÓMICA</t>
  </si>
  <si>
    <t>GOBIERNO EFICIENTE Y MODERNO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</si>
</sst>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33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Border="1"/>
    <xf numFmtId="0" fontId="3" fillId="0" borderId="10" xfId="0" applyFont="1" applyBorder="1" applyAlignment="1">
      <alignment horizontal="left" wrapText="1"/>
    </xf>
    <xf numFmtId="4" fontId="3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0" xfId="0" applyFont="1" applyFill="1" applyBorder="1"/>
    <xf numFmtId="3" fontId="3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/>
    <xf numFmtId="3" fontId="5" fillId="0" borderId="0" xfId="0" applyNumberFormat="1" applyFont="1"/>
    <xf numFmtId="0" fontId="3" fillId="0" borderId="12" xfId="0" applyFont="1" applyBorder="1" applyAlignment="1">
      <alignment horizontal="left" wrapText="1"/>
    </xf>
    <xf numFmtId="0" fontId="3" fillId="0" borderId="24" xfId="0" applyFont="1" applyBorder="1" applyAlignment="1">
      <alignment horizontal="center" vertical="center"/>
    </xf>
    <xf numFmtId="4" fontId="5" fillId="0" borderId="0" xfId="0" applyNumberFormat="1" applyFont="1" applyBorder="1"/>
    <xf numFmtId="0" fontId="3" fillId="0" borderId="26" xfId="0" applyFont="1" applyFill="1" applyBorder="1" applyAlignment="1">
      <alignment horizontal="left" wrapText="1"/>
    </xf>
    <xf numFmtId="0" fontId="3" fillId="0" borderId="13" xfId="0" applyFont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Alignment="1">
      <alignment wrapText="1"/>
    </xf>
    <xf numFmtId="4" fontId="3" fillId="0" borderId="0" xfId="0" applyNumberFormat="1" applyFont="1" applyBorder="1" applyAlignment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4" fontId="12" fillId="0" borderId="0" xfId="0" applyNumberFormat="1" applyFont="1" applyBorder="1" applyAlignment="1"/>
    <xf numFmtId="0" fontId="3" fillId="0" borderId="0" xfId="0" applyFont="1" applyAlignment="1">
      <alignment wrapText="1"/>
    </xf>
    <xf numFmtId="4" fontId="3" fillId="0" borderId="0" xfId="0" applyNumberFormat="1" applyFont="1" applyAlignment="1"/>
    <xf numFmtId="0" fontId="3" fillId="0" borderId="0" xfId="0" applyFont="1" applyAlignment="1">
      <alignment vertical="center"/>
    </xf>
    <xf numFmtId="4" fontId="5" fillId="0" borderId="0" xfId="0" applyNumberFormat="1" applyFont="1" applyAlignment="1"/>
    <xf numFmtId="0" fontId="0" fillId="0" borderId="12" xfId="0" applyFont="1" applyFill="1" applyBorder="1" applyAlignment="1">
      <alignment horizontal="left" wrapText="1"/>
    </xf>
    <xf numFmtId="3" fontId="0" fillId="0" borderId="13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24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left" wrapText="1"/>
    </xf>
    <xf numFmtId="0" fontId="0" fillId="0" borderId="26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wrapText="1"/>
    </xf>
    <xf numFmtId="3" fontId="0" fillId="0" borderId="16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 applyAlignment="1">
      <alignment horizontal="left"/>
    </xf>
    <xf numFmtId="0" fontId="0" fillId="0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3" fontId="5" fillId="0" borderId="24" xfId="0" applyNumberFormat="1" applyFont="1" applyBorder="1"/>
    <xf numFmtId="0" fontId="5" fillId="0" borderId="24" xfId="0" applyFont="1" applyBorder="1"/>
    <xf numFmtId="3" fontId="5" fillId="0" borderId="24" xfId="0" applyNumberFormat="1" applyFont="1" applyFill="1" applyBorder="1"/>
    <xf numFmtId="0" fontId="5" fillId="0" borderId="24" xfId="0" applyFont="1" applyFill="1" applyBorder="1"/>
    <xf numFmtId="0" fontId="5" fillId="0" borderId="25" xfId="0" applyFont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6" xfId="0" applyFont="1" applyBorder="1" applyAlignment="1">
      <alignment horizontal="left" wrapText="1"/>
    </xf>
    <xf numFmtId="3" fontId="3" fillId="0" borderId="13" xfId="0" applyNumberFormat="1" applyFont="1" applyBorder="1" applyAlignment="1">
      <alignment horizontal="right" vertical="center"/>
    </xf>
    <xf numFmtId="3" fontId="6" fillId="0" borderId="24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3" fillId="0" borderId="0" xfId="0" applyFont="1"/>
    <xf numFmtId="3" fontId="7" fillId="3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3" fontId="9" fillId="2" borderId="8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horizontal="right" vertical="center"/>
    </xf>
    <xf numFmtId="3" fontId="0" fillId="0" borderId="13" xfId="0" applyNumberFormat="1" applyFont="1" applyFill="1" applyBorder="1" applyAlignment="1">
      <alignment horizontal="right" vertical="center"/>
    </xf>
    <xf numFmtId="3" fontId="0" fillId="0" borderId="27" xfId="0" applyNumberFormat="1" applyFont="1" applyFill="1" applyBorder="1" applyAlignment="1">
      <alignment horizontal="right" vertical="center"/>
    </xf>
    <xf numFmtId="3" fontId="3" fillId="0" borderId="27" xfId="0" applyNumberFormat="1" applyFont="1" applyBorder="1" applyAlignment="1">
      <alignment horizontal="center" vertical="center"/>
    </xf>
    <xf numFmtId="3" fontId="7" fillId="3" borderId="27" xfId="0" applyNumberFormat="1" applyFont="1" applyFill="1" applyBorder="1" applyAlignment="1">
      <alignment horizontal="right" vertical="center"/>
    </xf>
    <xf numFmtId="3" fontId="0" fillId="0" borderId="1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 wrapText="1"/>
    </xf>
    <xf numFmtId="0" fontId="5" fillId="0" borderId="0" xfId="0" applyFont="1" applyAlignment="1"/>
    <xf numFmtId="0" fontId="1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/>
    </xf>
    <xf numFmtId="3" fontId="0" fillId="0" borderId="7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/>
    </xf>
    <xf numFmtId="3" fontId="0" fillId="0" borderId="13" xfId="0" applyNumberFormat="1" applyFont="1" applyBorder="1" applyAlignment="1">
      <alignment horizontal="center" vertical="center" wrapText="1"/>
    </xf>
    <xf numFmtId="3" fontId="0" fillId="0" borderId="29" xfId="0" applyNumberFormat="1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3" fontId="0" fillId="0" borderId="30" xfId="0" applyNumberFormat="1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3" fontId="0" fillId="0" borderId="6" xfId="0" applyNumberFormat="1" applyFont="1" applyBorder="1" applyAlignment="1">
      <alignment horizontal="right" vertical="center" wrapText="1"/>
    </xf>
    <xf numFmtId="3" fontId="0" fillId="0" borderId="29" xfId="0" applyNumberFormat="1" applyFont="1" applyBorder="1" applyAlignment="1">
      <alignment horizontal="right" vertical="center" wrapText="1"/>
    </xf>
    <xf numFmtId="3" fontId="0" fillId="0" borderId="30" xfId="0" applyNumberFormat="1" applyFont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11" xfId="0" applyNumberFormat="1" applyFont="1" applyBorder="1" applyAlignment="1">
      <alignment horizontal="right" vertical="center" wrapText="1"/>
    </xf>
    <xf numFmtId="3" fontId="0" fillId="0" borderId="14" xfId="0" applyNumberFormat="1" applyFont="1" applyFill="1" applyBorder="1" applyAlignment="1">
      <alignment horizontal="right" vertical="center" wrapText="1"/>
    </xf>
    <xf numFmtId="3" fontId="0" fillId="0" borderId="17" xfId="0" applyNumberFormat="1" applyFont="1" applyFill="1" applyBorder="1" applyAlignment="1">
      <alignment horizontal="right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right" vertical="center" wrapText="1"/>
    </xf>
    <xf numFmtId="0" fontId="0" fillId="0" borderId="0" xfId="0" quotePrefix="1" applyFont="1" applyFill="1" applyBorder="1" applyAlignment="1">
      <alignment horizontal="right"/>
    </xf>
    <xf numFmtId="0" fontId="0" fillId="0" borderId="0" xfId="0" quotePrefix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>
      <alignment horizontal="center"/>
    </xf>
    <xf numFmtId="3" fontId="0" fillId="0" borderId="7" xfId="0" applyNumberFormat="1" applyFont="1" applyFill="1" applyBorder="1"/>
    <xf numFmtId="3" fontId="0" fillId="0" borderId="7" xfId="0" applyNumberFormat="1" applyFont="1" applyBorder="1" applyAlignment="1">
      <alignment horizontal="center"/>
    </xf>
    <xf numFmtId="3" fontId="0" fillId="0" borderId="11" xfId="0" applyNumberFormat="1" applyFont="1" applyBorder="1"/>
    <xf numFmtId="3" fontId="0" fillId="0" borderId="13" xfId="0" applyNumberFormat="1" applyFont="1" applyFill="1" applyBorder="1"/>
    <xf numFmtId="3" fontId="0" fillId="0" borderId="13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vertical="center"/>
    </xf>
    <xf numFmtId="3" fontId="0" fillId="0" borderId="14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left" vertical="center" wrapText="1"/>
    </xf>
    <xf numFmtId="3" fontId="0" fillId="0" borderId="16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9" fillId="2" borderId="8" xfId="0" applyNumberFormat="1" applyFont="1" applyFill="1" applyBorder="1" applyAlignment="1">
      <alignment vertical="center" wrapText="1"/>
    </xf>
    <xf numFmtId="3" fontId="5" fillId="0" borderId="0" xfId="0" applyNumberFormat="1" applyFont="1" applyAlignment="1"/>
    <xf numFmtId="4" fontId="1" fillId="0" borderId="0" xfId="0" applyNumberFormat="1" applyFont="1" applyBorder="1"/>
    <xf numFmtId="3" fontId="5" fillId="0" borderId="0" xfId="0" applyNumberFormat="1" applyFont="1" applyBorder="1" applyAlignment="1"/>
    <xf numFmtId="49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19" fillId="3" borderId="28" xfId="0" applyFont="1" applyFill="1" applyBorder="1" applyAlignment="1">
      <alignment horizontal="center" vertical="center" wrapText="1"/>
    </xf>
    <xf numFmtId="49" fontId="19" fillId="3" borderId="3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3" fontId="20" fillId="2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/>
    <xf numFmtId="0" fontId="21" fillId="0" borderId="0" xfId="0" applyFont="1" applyBorder="1" applyAlignment="1">
      <alignment horizontal="left" wrapText="1"/>
    </xf>
    <xf numFmtId="3" fontId="21" fillId="0" borderId="0" xfId="0" applyNumberFormat="1" applyFont="1" applyBorder="1" applyAlignment="1">
      <alignment horizontal="left" vertical="center"/>
    </xf>
    <xf numFmtId="0" fontId="3" fillId="0" borderId="1" xfId="0" applyFont="1" applyBorder="1"/>
    <xf numFmtId="49" fontId="3" fillId="0" borderId="33" xfId="0" applyNumberFormat="1" applyFont="1" applyBorder="1"/>
    <xf numFmtId="0" fontId="22" fillId="0" borderId="7" xfId="0" applyFont="1" applyFill="1" applyBorder="1" applyAlignment="1">
      <alignment vertical="center" wrapText="1"/>
    </xf>
    <xf numFmtId="3" fontId="22" fillId="0" borderId="11" xfId="0" applyNumberFormat="1" applyFont="1" applyFill="1" applyBorder="1" applyAlignment="1">
      <alignment horizontal="right" vertical="center"/>
    </xf>
    <xf numFmtId="0" fontId="3" fillId="0" borderId="26" xfId="0" applyFont="1" applyBorder="1"/>
    <xf numFmtId="49" fontId="22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 wrapText="1"/>
    </xf>
    <xf numFmtId="3" fontId="7" fillId="3" borderId="14" xfId="0" applyNumberFormat="1" applyFont="1" applyFill="1" applyBorder="1" applyAlignment="1">
      <alignment horizontal="right" vertical="center"/>
    </xf>
    <xf numFmtId="0" fontId="21" fillId="0" borderId="26" xfId="0" applyFont="1" applyBorder="1" applyAlignment="1">
      <alignment vertical="top"/>
    </xf>
    <xf numFmtId="49" fontId="2" fillId="0" borderId="13" xfId="0" quotePrefix="1" applyNumberFormat="1" applyFont="1" applyFill="1" applyBorder="1" applyAlignment="1">
      <alignment horizontal="justify"/>
    </xf>
    <xf numFmtId="0" fontId="0" fillId="0" borderId="0" xfId="0" applyAlignment="1">
      <alignment horizontal="left"/>
    </xf>
    <xf numFmtId="3" fontId="21" fillId="0" borderId="14" xfId="0" applyNumberFormat="1" applyFont="1" applyBorder="1" applyAlignment="1">
      <alignment horizontal="right" vertical="center"/>
    </xf>
    <xf numFmtId="49" fontId="2" fillId="0" borderId="13" xfId="0" applyNumberFormat="1" applyFont="1" applyFill="1" applyBorder="1" applyAlignment="1">
      <alignment horizontal="justify"/>
    </xf>
    <xf numFmtId="0" fontId="0" fillId="0" borderId="0" xfId="0" applyAlignment="1">
      <alignment horizontal="left" wrapText="1"/>
    </xf>
    <xf numFmtId="0" fontId="21" fillId="0" borderId="5" xfId="0" applyFont="1" applyBorder="1" applyAlignment="1">
      <alignment vertical="top"/>
    </xf>
    <xf numFmtId="49" fontId="2" fillId="0" borderId="16" xfId="0" applyNumberFormat="1" applyFont="1" applyFill="1" applyBorder="1" applyAlignment="1">
      <alignment horizontal="justify"/>
    </xf>
    <xf numFmtId="0" fontId="0" fillId="0" borderId="31" xfId="0" applyBorder="1" applyAlignment="1">
      <alignment horizontal="left"/>
    </xf>
    <xf numFmtId="3" fontId="21" fillId="0" borderId="17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top"/>
    </xf>
    <xf numFmtId="49" fontId="2" fillId="0" borderId="7" xfId="0" applyNumberFormat="1" applyFont="1" applyFill="1" applyBorder="1" applyAlignment="1">
      <alignment horizontal="justify"/>
    </xf>
    <xf numFmtId="49" fontId="21" fillId="0" borderId="13" xfId="0" applyNumberFormat="1" applyFont="1" applyFill="1" applyBorder="1" applyAlignment="1">
      <alignment horizontal="justify"/>
    </xf>
    <xf numFmtId="0" fontId="0" fillId="0" borderId="0" xfId="0" applyBorder="1"/>
    <xf numFmtId="0" fontId="21" fillId="0" borderId="26" xfId="0" applyFont="1" applyBorder="1"/>
    <xf numFmtId="49" fontId="21" fillId="0" borderId="13" xfId="0" applyNumberFormat="1" applyFont="1" applyBorder="1" applyAlignment="1">
      <alignment horizontal="left"/>
    </xf>
    <xf numFmtId="0" fontId="21" fillId="0" borderId="13" xfId="0" applyFont="1" applyBorder="1" applyAlignment="1">
      <alignment horizontal="left" wrapText="1"/>
    </xf>
    <xf numFmtId="49" fontId="21" fillId="0" borderId="27" xfId="0" applyNumberFormat="1" applyFont="1" applyFill="1" applyBorder="1"/>
    <xf numFmtId="3" fontId="24" fillId="0" borderId="14" xfId="0" applyNumberFormat="1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right" vertical="center"/>
    </xf>
    <xf numFmtId="0" fontId="21" fillId="0" borderId="5" xfId="0" applyFont="1" applyBorder="1"/>
    <xf numFmtId="49" fontId="21" fillId="0" borderId="34" xfId="0" applyNumberFormat="1" applyFont="1" applyBorder="1"/>
    <xf numFmtId="0" fontId="21" fillId="0" borderId="16" xfId="0" applyFont="1" applyBorder="1" applyAlignment="1">
      <alignment wrapText="1"/>
    </xf>
    <xf numFmtId="3" fontId="21" fillId="0" borderId="17" xfId="0" applyNumberFormat="1" applyFont="1" applyBorder="1" applyAlignment="1"/>
    <xf numFmtId="0" fontId="21" fillId="0" borderId="0" xfId="0" applyFont="1"/>
    <xf numFmtId="49" fontId="21" fillId="0" borderId="0" xfId="0" applyNumberFormat="1" applyFont="1"/>
    <xf numFmtId="0" fontId="21" fillId="0" borderId="0" xfId="0" applyFont="1" applyBorder="1" applyAlignment="1">
      <alignment wrapText="1"/>
    </xf>
    <xf numFmtId="3" fontId="21" fillId="0" borderId="0" xfId="0" applyNumberFormat="1" applyFont="1" applyBorder="1" applyAlignment="1"/>
    <xf numFmtId="0" fontId="21" fillId="0" borderId="0" xfId="0" applyFont="1" applyAlignment="1">
      <alignment wrapText="1"/>
    </xf>
    <xf numFmtId="3" fontId="21" fillId="0" borderId="0" xfId="0" applyNumberFormat="1" applyFont="1" applyAlignment="1"/>
    <xf numFmtId="3" fontId="0" fillId="0" borderId="0" xfId="0" applyNumberFormat="1" applyAlignment="1"/>
    <xf numFmtId="0" fontId="0" fillId="0" borderId="0" xfId="0" applyAlignment="1">
      <alignment vertical="center"/>
    </xf>
    <xf numFmtId="0" fontId="0" fillId="0" borderId="13" xfId="0" applyBorder="1" applyAlignment="1">
      <alignment horizontal="left" wrapText="1"/>
    </xf>
    <xf numFmtId="49" fontId="23" fillId="0" borderId="13" xfId="0" applyNumberFormat="1" applyFont="1" applyFill="1" applyBorder="1" applyAlignment="1">
      <alignment horizontal="justify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15" xfId="0" applyFont="1" applyFill="1" applyBorder="1" applyAlignment="1">
      <alignment horizontal="left" wrapText="1"/>
    </xf>
    <xf numFmtId="0" fontId="0" fillId="0" borderId="1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4" fillId="0" borderId="0" xfId="1" quotePrefix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0" xfId="1" quotePrefix="1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18" fillId="0" borderId="0" xfId="1" quotePrefix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_ANEXO LEY 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0</xdr:col>
      <xdr:colOff>1085849</xdr:colOff>
      <xdr:row>5</xdr:row>
      <xdr:rowOff>76200</xdr:rowOff>
    </xdr:to>
    <xdr:pic>
      <xdr:nvPicPr>
        <xdr:cNvPr id="2" name="Imagen 1" descr="E:\LICENCIADO\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971549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19050</xdr:rowOff>
    </xdr:from>
    <xdr:to>
      <xdr:col>3</xdr:col>
      <xdr:colOff>1114426</xdr:colOff>
      <xdr:row>5</xdr:row>
      <xdr:rowOff>209549</xdr:rowOff>
    </xdr:to>
    <xdr:sp macro="" textlink="">
      <xdr:nvSpPr>
        <xdr:cNvPr id="3" name="Rectángulo 1"/>
        <xdr:cNvSpPr>
          <a:spLocks noChangeArrowheads="1"/>
        </xdr:cNvSpPr>
      </xdr:nvSpPr>
      <xdr:spPr bwMode="auto">
        <a:xfrm>
          <a:off x="28575" y="19050"/>
          <a:ext cx="9220201" cy="1295399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635597</xdr:colOff>
      <xdr:row>1</xdr:row>
      <xdr:rowOff>152400</xdr:rowOff>
    </xdr:from>
    <xdr:to>
      <xdr:col>3</xdr:col>
      <xdr:colOff>1094223</xdr:colOff>
      <xdr:row>3</xdr:row>
      <xdr:rowOff>209549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4072" y="419100"/>
          <a:ext cx="1744501" cy="533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104775</xdr:rowOff>
    </xdr:from>
    <xdr:to>
      <xdr:col>0</xdr:col>
      <xdr:colOff>1123951</xdr:colOff>
      <xdr:row>5</xdr:row>
      <xdr:rowOff>76200</xdr:rowOff>
    </xdr:to>
    <xdr:pic>
      <xdr:nvPicPr>
        <xdr:cNvPr id="2" name="Imagen 1" descr="E:\LICENCIADO\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914401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19050</xdr:rowOff>
    </xdr:from>
    <xdr:to>
      <xdr:col>4</xdr:col>
      <xdr:colOff>0</xdr:colOff>
      <xdr:row>5</xdr:row>
      <xdr:rowOff>209549</xdr:rowOff>
    </xdr:to>
    <xdr:sp macro="" textlink="">
      <xdr:nvSpPr>
        <xdr:cNvPr id="3" name="Rectángulo 1"/>
        <xdr:cNvSpPr>
          <a:spLocks noChangeArrowheads="1"/>
        </xdr:cNvSpPr>
      </xdr:nvSpPr>
      <xdr:spPr bwMode="auto">
        <a:xfrm>
          <a:off x="28575" y="19050"/>
          <a:ext cx="9115425" cy="1238249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647700</xdr:colOff>
      <xdr:row>1</xdr:row>
      <xdr:rowOff>142875</xdr:rowOff>
    </xdr:from>
    <xdr:to>
      <xdr:col>3</xdr:col>
      <xdr:colOff>1237099</xdr:colOff>
      <xdr:row>3</xdr:row>
      <xdr:rowOff>190499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381000"/>
          <a:ext cx="1713349" cy="523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1</xdr:col>
      <xdr:colOff>0</xdr:colOff>
      <xdr:row>2</xdr:row>
      <xdr:rowOff>152400</xdr:rowOff>
    </xdr:to>
    <xdr:pic>
      <xdr:nvPicPr>
        <xdr:cNvPr id="2" name="Imagen 1" descr="campeche solida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809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171451</xdr:colOff>
      <xdr:row>0</xdr:row>
      <xdr:rowOff>66675</xdr:rowOff>
    </xdr:from>
    <xdr:to>
      <xdr:col>0</xdr:col>
      <xdr:colOff>933451</xdr:colOff>
      <xdr:row>4</xdr:row>
      <xdr:rowOff>38100</xdr:rowOff>
    </xdr:to>
    <xdr:pic>
      <xdr:nvPicPr>
        <xdr:cNvPr id="3" name="Imagen 1" descr="E:\LICENCIADO\ESCUD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6667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0</xdr:row>
      <xdr:rowOff>19051</xdr:rowOff>
    </xdr:from>
    <xdr:to>
      <xdr:col>6</xdr:col>
      <xdr:colOff>1076324</xdr:colOff>
      <xdr:row>4</xdr:row>
      <xdr:rowOff>95251</xdr:rowOff>
    </xdr:to>
    <xdr:sp macro="" textlink="">
      <xdr:nvSpPr>
        <xdr:cNvPr id="4" name="Rectángulo 1"/>
        <xdr:cNvSpPr>
          <a:spLocks noChangeArrowheads="1"/>
        </xdr:cNvSpPr>
      </xdr:nvSpPr>
      <xdr:spPr bwMode="auto">
        <a:xfrm>
          <a:off x="28574" y="19051"/>
          <a:ext cx="8886825" cy="10287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209550</xdr:colOff>
      <xdr:row>0</xdr:row>
      <xdr:rowOff>171450</xdr:rowOff>
    </xdr:from>
    <xdr:to>
      <xdr:col>6</xdr:col>
      <xdr:colOff>1075174</xdr:colOff>
      <xdr:row>2</xdr:row>
      <xdr:rowOff>219074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71450"/>
          <a:ext cx="1713349" cy="5238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38100</xdr:rowOff>
    </xdr:from>
    <xdr:to>
      <xdr:col>0</xdr:col>
      <xdr:colOff>1019175</xdr:colOff>
      <xdr:row>4</xdr:row>
      <xdr:rowOff>9525</xdr:rowOff>
    </xdr:to>
    <xdr:pic>
      <xdr:nvPicPr>
        <xdr:cNvPr id="2" name="Imagen 1" descr="E:\LICENCIADO\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19051</xdr:rowOff>
    </xdr:from>
    <xdr:to>
      <xdr:col>7</xdr:col>
      <xdr:colOff>9525</xdr:colOff>
      <xdr:row>4</xdr:row>
      <xdr:rowOff>104775</xdr:rowOff>
    </xdr:to>
    <xdr:sp macro="" textlink="">
      <xdr:nvSpPr>
        <xdr:cNvPr id="3" name="Rectángulo 1"/>
        <xdr:cNvSpPr>
          <a:spLocks noChangeArrowheads="1"/>
        </xdr:cNvSpPr>
      </xdr:nvSpPr>
      <xdr:spPr bwMode="auto">
        <a:xfrm>
          <a:off x="28575" y="19051"/>
          <a:ext cx="8553450" cy="1038224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590550</xdr:colOff>
      <xdr:row>0</xdr:row>
      <xdr:rowOff>142874</xdr:rowOff>
    </xdr:from>
    <xdr:to>
      <xdr:col>6</xdr:col>
      <xdr:colOff>1198999</xdr:colOff>
      <xdr:row>3</xdr:row>
      <xdr:rowOff>9524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42874"/>
          <a:ext cx="1437124" cy="581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76200</xdr:rowOff>
    </xdr:from>
    <xdr:to>
      <xdr:col>0</xdr:col>
      <xdr:colOff>952501</xdr:colOff>
      <xdr:row>3</xdr:row>
      <xdr:rowOff>174663</xdr:rowOff>
    </xdr:to>
    <xdr:pic>
      <xdr:nvPicPr>
        <xdr:cNvPr id="2" name="Imagen 1" descr="E:\LICENCIADO\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76200"/>
          <a:ext cx="742950" cy="841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3</xdr:col>
      <xdr:colOff>1333500</xdr:colOff>
      <xdr:row>4</xdr:row>
      <xdr:rowOff>9525</xdr:rowOff>
    </xdr:to>
    <xdr:sp macro="" textlink="">
      <xdr:nvSpPr>
        <xdr:cNvPr id="3" name="Rectángulo 1"/>
        <xdr:cNvSpPr>
          <a:spLocks noChangeArrowheads="1"/>
        </xdr:cNvSpPr>
      </xdr:nvSpPr>
      <xdr:spPr bwMode="auto">
        <a:xfrm>
          <a:off x="28575" y="28575"/>
          <a:ext cx="8867775" cy="9620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5868409</xdr:colOff>
      <xdr:row>0</xdr:row>
      <xdr:rowOff>152400</xdr:rowOff>
    </xdr:from>
    <xdr:to>
      <xdr:col>3</xdr:col>
      <xdr:colOff>1237099</xdr:colOff>
      <xdr:row>3</xdr:row>
      <xdr:rowOff>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34" y="152400"/>
          <a:ext cx="193141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topLeftCell="A70" zoomScaleNormal="100" workbookViewId="0">
      <selection activeCell="A32" sqref="A32"/>
    </sheetView>
  </sheetViews>
  <sheetFormatPr baseColWidth="10" defaultRowHeight="15" x14ac:dyDescent="0.25"/>
  <cols>
    <col min="1" max="1" width="82.42578125" style="4" customWidth="1"/>
    <col min="2" max="2" width="20.28515625" style="5" customWidth="1"/>
    <col min="3" max="3" width="19.28515625" style="6" customWidth="1"/>
    <col min="4" max="4" width="16.85546875" style="6" customWidth="1"/>
    <col min="5" max="16384" width="11.42578125" style="3"/>
  </cols>
  <sheetData>
    <row r="1" spans="1:5" ht="21" customHeight="1" x14ac:dyDescent="0.25">
      <c r="A1" s="220" t="s">
        <v>4</v>
      </c>
      <c r="B1" s="221"/>
      <c r="C1" s="221"/>
      <c r="D1" s="221"/>
    </row>
    <row r="2" spans="1:5" ht="18.75" x14ac:dyDescent="0.25">
      <c r="A2" s="220" t="s">
        <v>54</v>
      </c>
      <c r="B2" s="221"/>
      <c r="C2" s="221"/>
      <c r="D2" s="221"/>
    </row>
    <row r="3" spans="1:5" ht="18.75" x14ac:dyDescent="0.25">
      <c r="A3" s="220" t="s">
        <v>0</v>
      </c>
      <c r="B3" s="221"/>
      <c r="C3" s="221"/>
      <c r="D3" s="221"/>
    </row>
    <row r="4" spans="1:5" ht="18.75" x14ac:dyDescent="0.25">
      <c r="A4" s="220" t="s">
        <v>5</v>
      </c>
      <c r="B4" s="221"/>
      <c r="C4" s="221"/>
      <c r="D4" s="221"/>
    </row>
    <row r="5" spans="1:5" ht="18.75" x14ac:dyDescent="0.25">
      <c r="A5" s="220" t="s">
        <v>6</v>
      </c>
      <c r="B5" s="221"/>
      <c r="C5" s="221"/>
      <c r="D5" s="221"/>
    </row>
    <row r="6" spans="1:5" ht="18.75" x14ac:dyDescent="0.25">
      <c r="A6" s="220"/>
      <c r="B6" s="221"/>
      <c r="C6" s="221"/>
      <c r="D6" s="221"/>
    </row>
    <row r="7" spans="1:5" ht="15" customHeight="1" thickBot="1" x14ac:dyDescent="0.3"/>
    <row r="8" spans="1:5" ht="15" customHeight="1" thickTop="1" x14ac:dyDescent="0.25">
      <c r="A8" s="215" t="s">
        <v>7</v>
      </c>
      <c r="B8" s="217" t="s">
        <v>97</v>
      </c>
      <c r="C8" s="218"/>
      <c r="D8" s="218"/>
    </row>
    <row r="9" spans="1:5" ht="48" customHeight="1" thickBot="1" x14ac:dyDescent="0.3">
      <c r="A9" s="216"/>
      <c r="B9" s="48" t="s">
        <v>122</v>
      </c>
      <c r="C9" s="49" t="s">
        <v>8</v>
      </c>
      <c r="D9" s="50" t="s">
        <v>9</v>
      </c>
      <c r="E9" s="7"/>
    </row>
    <row r="10" spans="1:5" ht="3.75" customHeight="1" thickTop="1" x14ac:dyDescent="0.25">
      <c r="A10" s="8"/>
      <c r="B10" s="9"/>
      <c r="C10" s="10"/>
      <c r="D10" s="11"/>
      <c r="E10" s="7"/>
    </row>
    <row r="11" spans="1:5" ht="15.75" customHeight="1" x14ac:dyDescent="0.25">
      <c r="A11" s="45" t="s">
        <v>10</v>
      </c>
      <c r="B11" s="98">
        <f>SUM(B12:B35)</f>
        <v>7139000245</v>
      </c>
      <c r="C11" s="46">
        <f>2+1+4+4+1+8+1+1+3+1+5+5+2+3+1+1+1+1</f>
        <v>45</v>
      </c>
      <c r="D11" s="47">
        <f>SUM(D12:D35)</f>
        <v>222</v>
      </c>
      <c r="E11" s="7"/>
    </row>
    <row r="12" spans="1:5" ht="15.75" customHeight="1" x14ac:dyDescent="0.25">
      <c r="A12" s="61" t="s">
        <v>11</v>
      </c>
      <c r="B12" s="99">
        <v>254124</v>
      </c>
      <c r="C12" s="41" t="s">
        <v>118</v>
      </c>
      <c r="D12" s="42">
        <v>1</v>
      </c>
      <c r="E12" s="7"/>
    </row>
    <row r="13" spans="1:5" s="7" customFormat="1" x14ac:dyDescent="0.25">
      <c r="A13" s="61" t="s">
        <v>124</v>
      </c>
      <c r="B13" s="99">
        <v>75538621</v>
      </c>
      <c r="C13" s="43">
        <v>2</v>
      </c>
      <c r="D13" s="42">
        <v>7</v>
      </c>
    </row>
    <row r="14" spans="1:5" s="7" customFormat="1" x14ac:dyDescent="0.25">
      <c r="A14" s="61" t="s">
        <v>125</v>
      </c>
      <c r="B14" s="99">
        <v>508361</v>
      </c>
      <c r="C14" s="41" t="s">
        <v>118</v>
      </c>
      <c r="D14" s="42">
        <v>1</v>
      </c>
    </row>
    <row r="15" spans="1:5" s="7" customFormat="1" x14ac:dyDescent="0.25">
      <c r="A15" s="61" t="s">
        <v>126</v>
      </c>
      <c r="B15" s="99">
        <v>2454877</v>
      </c>
      <c r="C15" s="41">
        <v>1</v>
      </c>
      <c r="D15" s="42">
        <v>3</v>
      </c>
    </row>
    <row r="16" spans="1:5" ht="12.75" customHeight="1" x14ac:dyDescent="0.25">
      <c r="A16" s="61" t="s">
        <v>56</v>
      </c>
      <c r="B16" s="99">
        <v>500000</v>
      </c>
      <c r="C16" s="44" t="s">
        <v>118</v>
      </c>
      <c r="D16" s="42">
        <v>1</v>
      </c>
      <c r="E16" s="7"/>
    </row>
    <row r="17" spans="1:7" ht="15" customHeight="1" x14ac:dyDescent="0.25">
      <c r="A17" s="61" t="s">
        <v>57</v>
      </c>
      <c r="B17" s="99">
        <v>10000</v>
      </c>
      <c r="C17" s="41" t="s">
        <v>118</v>
      </c>
      <c r="D17" s="42" t="s">
        <v>123</v>
      </c>
      <c r="E17" s="7"/>
    </row>
    <row r="18" spans="1:7" ht="15" customHeight="1" x14ac:dyDescent="0.25">
      <c r="A18" s="61" t="s">
        <v>58</v>
      </c>
      <c r="B18" s="99">
        <v>4808240493</v>
      </c>
      <c r="C18" s="43">
        <v>4</v>
      </c>
      <c r="D18" s="42">
        <v>14</v>
      </c>
      <c r="E18" s="7"/>
    </row>
    <row r="19" spans="1:7" ht="15" customHeight="1" x14ac:dyDescent="0.25">
      <c r="A19" s="61" t="s">
        <v>59</v>
      </c>
      <c r="B19" s="99">
        <f>167511240-1000000</f>
        <v>166511240</v>
      </c>
      <c r="C19" s="43" t="s">
        <v>120</v>
      </c>
      <c r="D19" s="42">
        <v>19</v>
      </c>
      <c r="E19" s="7"/>
    </row>
    <row r="20" spans="1:7" ht="15" customHeight="1" x14ac:dyDescent="0.25">
      <c r="A20" s="61" t="s">
        <v>60</v>
      </c>
      <c r="B20" s="99">
        <v>304807318</v>
      </c>
      <c r="C20" s="43" t="s">
        <v>117</v>
      </c>
      <c r="D20" s="42">
        <v>8</v>
      </c>
      <c r="E20" s="14"/>
      <c r="F20" s="7"/>
      <c r="G20" s="7"/>
    </row>
    <row r="21" spans="1:7" x14ac:dyDescent="0.25">
      <c r="A21" s="61" t="s">
        <v>61</v>
      </c>
      <c r="B21" s="99">
        <f>154855305+18450000</f>
        <v>173305305</v>
      </c>
      <c r="C21" s="43">
        <v>8</v>
      </c>
      <c r="D21" s="42">
        <v>46</v>
      </c>
      <c r="E21" s="7"/>
    </row>
    <row r="22" spans="1:7" ht="27.75" customHeight="1" x14ac:dyDescent="0.25">
      <c r="A22" s="61" t="s">
        <v>127</v>
      </c>
      <c r="B22" s="99">
        <v>2131677</v>
      </c>
      <c r="C22" s="43">
        <v>1</v>
      </c>
      <c r="D22" s="42">
        <v>4</v>
      </c>
      <c r="E22" s="7"/>
    </row>
    <row r="23" spans="1:7" ht="15" customHeight="1" x14ac:dyDescent="0.25">
      <c r="A23" s="61" t="s">
        <v>62</v>
      </c>
      <c r="B23" s="99">
        <v>15983764</v>
      </c>
      <c r="C23" s="43">
        <v>1</v>
      </c>
      <c r="D23" s="42">
        <v>3</v>
      </c>
      <c r="E23" s="14"/>
    </row>
    <row r="24" spans="1:7" ht="15" customHeight="1" x14ac:dyDescent="0.25">
      <c r="A24" s="61" t="s">
        <v>63</v>
      </c>
      <c r="B24" s="99">
        <v>40528289</v>
      </c>
      <c r="C24" s="43">
        <v>3</v>
      </c>
      <c r="D24" s="42">
        <v>14</v>
      </c>
    </row>
    <row r="25" spans="1:7" s="7" customFormat="1" x14ac:dyDescent="0.25">
      <c r="A25" s="61" t="s">
        <v>128</v>
      </c>
      <c r="B25" s="99">
        <v>3341105</v>
      </c>
      <c r="C25" s="41">
        <v>1</v>
      </c>
      <c r="D25" s="42">
        <v>3</v>
      </c>
    </row>
    <row r="26" spans="1:7" ht="15" customHeight="1" x14ac:dyDescent="0.25">
      <c r="A26" s="61" t="s">
        <v>64</v>
      </c>
      <c r="B26" s="99">
        <v>158295906</v>
      </c>
      <c r="C26" s="43" t="s">
        <v>119</v>
      </c>
      <c r="D26" s="42">
        <v>18</v>
      </c>
      <c r="E26" s="136"/>
    </row>
    <row r="27" spans="1:7" ht="15" customHeight="1" x14ac:dyDescent="0.25">
      <c r="A27" s="61" t="s">
        <v>65</v>
      </c>
      <c r="B27" s="99">
        <v>59903080</v>
      </c>
      <c r="C27" s="43">
        <v>5</v>
      </c>
      <c r="D27" s="42">
        <v>24</v>
      </c>
      <c r="E27" s="7"/>
    </row>
    <row r="28" spans="1:7" ht="15" customHeight="1" x14ac:dyDescent="0.25">
      <c r="A28" s="61" t="s">
        <v>66</v>
      </c>
      <c r="B28" s="99">
        <v>38457786</v>
      </c>
      <c r="C28" s="43">
        <v>2</v>
      </c>
      <c r="D28" s="42">
        <v>12</v>
      </c>
      <c r="E28" s="7"/>
    </row>
    <row r="29" spans="1:7" ht="15" customHeight="1" x14ac:dyDescent="0.25">
      <c r="A29" s="61" t="s">
        <v>67</v>
      </c>
      <c r="B29" s="99">
        <v>895285268</v>
      </c>
      <c r="C29" s="43">
        <v>3</v>
      </c>
      <c r="D29" s="42">
        <v>18</v>
      </c>
      <c r="E29" s="7"/>
      <c r="F29" s="15"/>
      <c r="G29" s="7"/>
    </row>
    <row r="30" spans="1:7" ht="15" customHeight="1" x14ac:dyDescent="0.25">
      <c r="A30" s="61" t="s">
        <v>68</v>
      </c>
      <c r="B30" s="99">
        <f>8491568-1000000</f>
        <v>7491568</v>
      </c>
      <c r="C30" s="41" t="s">
        <v>117</v>
      </c>
      <c r="D30" s="42">
        <v>3</v>
      </c>
      <c r="E30" s="16"/>
      <c r="F30" s="15"/>
      <c r="G30" s="7"/>
    </row>
    <row r="31" spans="1:7" ht="15" customHeight="1" x14ac:dyDescent="0.25">
      <c r="A31" s="61" t="s">
        <v>69</v>
      </c>
      <c r="B31" s="99">
        <v>41129914</v>
      </c>
      <c r="C31" s="43" t="s">
        <v>117</v>
      </c>
      <c r="D31" s="42">
        <v>7</v>
      </c>
      <c r="E31" s="14"/>
    </row>
    <row r="32" spans="1:7" s="7" customFormat="1" ht="27" customHeight="1" x14ac:dyDescent="0.25">
      <c r="A32" s="106" t="s">
        <v>129</v>
      </c>
      <c r="B32" s="99">
        <v>83790</v>
      </c>
      <c r="C32" s="41" t="s">
        <v>118</v>
      </c>
      <c r="D32" s="42">
        <v>1</v>
      </c>
      <c r="E32" s="14"/>
    </row>
    <row r="33" spans="1:6" ht="15" customHeight="1" x14ac:dyDescent="0.25">
      <c r="A33" s="61" t="s">
        <v>70</v>
      </c>
      <c r="B33" s="99">
        <v>162510780</v>
      </c>
      <c r="C33" s="43" t="s">
        <v>117</v>
      </c>
      <c r="D33" s="42">
        <v>6</v>
      </c>
      <c r="E33" s="136"/>
      <c r="F33" s="17"/>
    </row>
    <row r="34" spans="1:6" ht="15" customHeight="1" x14ac:dyDescent="0.25">
      <c r="A34" s="61" t="s">
        <v>102</v>
      </c>
      <c r="B34" s="99">
        <f>132563450+10000000+15000000</f>
        <v>157563450</v>
      </c>
      <c r="C34" s="43">
        <v>1</v>
      </c>
      <c r="D34" s="42">
        <v>7</v>
      </c>
      <c r="E34" s="136"/>
      <c r="F34" s="17"/>
    </row>
    <row r="35" spans="1:6" ht="15" customHeight="1" x14ac:dyDescent="0.25">
      <c r="A35" s="61" t="s">
        <v>71</v>
      </c>
      <c r="B35" s="99">
        <v>24163529</v>
      </c>
      <c r="C35" s="43" t="s">
        <v>118</v>
      </c>
      <c r="D35" s="42">
        <v>2</v>
      </c>
      <c r="E35" s="14"/>
    </row>
    <row r="36" spans="1:6" ht="6" customHeight="1" x14ac:dyDescent="0.25">
      <c r="A36" s="62"/>
      <c r="B36" s="86"/>
      <c r="C36" s="13"/>
      <c r="D36" s="19"/>
      <c r="E36" s="7"/>
    </row>
    <row r="37" spans="1:6" ht="15.75" customHeight="1" x14ac:dyDescent="0.25">
      <c r="A37" s="45" t="s">
        <v>12</v>
      </c>
      <c r="B37" s="98">
        <f>SUM(B38)</f>
        <v>26180879</v>
      </c>
      <c r="C37" s="46">
        <f>+C38</f>
        <v>1</v>
      </c>
      <c r="D37" s="47">
        <f>D38</f>
        <v>4</v>
      </c>
      <c r="E37" s="7"/>
    </row>
    <row r="38" spans="1:6" ht="15.75" customHeight="1" x14ac:dyDescent="0.25">
      <c r="A38" s="61" t="s">
        <v>13</v>
      </c>
      <c r="B38" s="99">
        <v>26180879</v>
      </c>
      <c r="C38" s="43">
        <v>1</v>
      </c>
      <c r="D38" s="42">
        <v>4</v>
      </c>
      <c r="E38" s="7"/>
    </row>
    <row r="39" spans="1:6" ht="4.5" customHeight="1" x14ac:dyDescent="0.25">
      <c r="A39" s="18"/>
      <c r="B39" s="86"/>
      <c r="C39" s="13"/>
      <c r="D39" s="19"/>
      <c r="E39" s="7"/>
    </row>
    <row r="40" spans="1:6" s="7" customFormat="1" ht="15.75" customHeight="1" x14ac:dyDescent="0.25">
      <c r="A40" s="45" t="s">
        <v>14</v>
      </c>
      <c r="B40" s="98">
        <f>SUM(B41:B70)</f>
        <v>5694208149</v>
      </c>
      <c r="C40" s="46">
        <f>1+1+1+2+1+1+1+2+2+1+4+2+1+1+1+1+1+1+1+2+2</f>
        <v>30</v>
      </c>
      <c r="D40" s="47">
        <f>SUM(D41:D70)</f>
        <v>158</v>
      </c>
    </row>
    <row r="41" spans="1:6" s="7" customFormat="1" ht="28.5" customHeight="1" x14ac:dyDescent="0.25">
      <c r="A41" s="40" t="s">
        <v>15</v>
      </c>
      <c r="B41" s="99">
        <v>209139392</v>
      </c>
      <c r="C41" s="43">
        <v>1</v>
      </c>
      <c r="D41" s="42">
        <v>4</v>
      </c>
    </row>
    <row r="42" spans="1:6" s="7" customFormat="1" x14ac:dyDescent="0.25">
      <c r="A42" s="40" t="s">
        <v>16</v>
      </c>
      <c r="B42" s="99">
        <v>114703285</v>
      </c>
      <c r="C42" s="43">
        <v>1</v>
      </c>
      <c r="D42" s="42">
        <v>4</v>
      </c>
    </row>
    <row r="43" spans="1:6" s="7" customFormat="1" ht="14.25" customHeight="1" x14ac:dyDescent="0.25">
      <c r="A43" s="40" t="s">
        <v>17</v>
      </c>
      <c r="B43" s="99">
        <v>376076033</v>
      </c>
      <c r="C43" s="43">
        <v>1</v>
      </c>
      <c r="D43" s="42">
        <v>4</v>
      </c>
    </row>
    <row r="44" spans="1:6" s="7" customFormat="1" ht="14.25" customHeight="1" x14ac:dyDescent="0.25">
      <c r="A44" s="40" t="s">
        <v>18</v>
      </c>
      <c r="B44" s="99">
        <v>28006594</v>
      </c>
      <c r="C44" s="43" t="s">
        <v>118</v>
      </c>
      <c r="D44" s="42">
        <v>2</v>
      </c>
    </row>
    <row r="45" spans="1:6" s="7" customFormat="1" x14ac:dyDescent="0.25">
      <c r="A45" s="40" t="s">
        <v>19</v>
      </c>
      <c r="B45" s="99">
        <v>48596129</v>
      </c>
      <c r="C45" s="43">
        <v>2</v>
      </c>
      <c r="D45" s="42">
        <v>9</v>
      </c>
    </row>
    <row r="46" spans="1:6" s="7" customFormat="1" ht="27" customHeight="1" x14ac:dyDescent="0.25">
      <c r="A46" s="40" t="s">
        <v>20</v>
      </c>
      <c r="B46" s="99">
        <v>72108622</v>
      </c>
      <c r="C46" s="43" t="s">
        <v>117</v>
      </c>
      <c r="D46" s="42">
        <v>9</v>
      </c>
    </row>
    <row r="47" spans="1:6" s="7" customFormat="1" x14ac:dyDescent="0.25">
      <c r="A47" s="40" t="s">
        <v>21</v>
      </c>
      <c r="B47" s="99">
        <v>40166068</v>
      </c>
      <c r="C47" s="43" t="s">
        <v>118</v>
      </c>
      <c r="D47" s="42">
        <v>2</v>
      </c>
    </row>
    <row r="48" spans="1:6" s="7" customFormat="1" ht="14.25" customHeight="1" x14ac:dyDescent="0.25">
      <c r="A48" s="40" t="s">
        <v>22</v>
      </c>
      <c r="B48" s="99">
        <v>28694760</v>
      </c>
      <c r="C48" s="43">
        <v>1</v>
      </c>
      <c r="D48" s="42">
        <v>4</v>
      </c>
    </row>
    <row r="49" spans="1:6" s="7" customFormat="1" ht="14.25" customHeight="1" x14ac:dyDescent="0.25">
      <c r="A49" s="40" t="s">
        <v>23</v>
      </c>
      <c r="B49" s="99">
        <v>23711896</v>
      </c>
      <c r="C49" s="43" t="s">
        <v>118</v>
      </c>
      <c r="D49" s="42">
        <v>2</v>
      </c>
    </row>
    <row r="50" spans="1:6" s="7" customFormat="1" x14ac:dyDescent="0.25">
      <c r="A50" s="52" t="s">
        <v>76</v>
      </c>
      <c r="B50" s="100">
        <v>6590802</v>
      </c>
      <c r="C50" s="43" t="s">
        <v>118</v>
      </c>
      <c r="D50" s="42">
        <v>2</v>
      </c>
      <c r="E50" s="14"/>
    </row>
    <row r="51" spans="1:6" ht="15.75" customHeight="1" x14ac:dyDescent="0.25">
      <c r="A51" s="52" t="s">
        <v>77</v>
      </c>
      <c r="B51" s="100">
        <v>7643006</v>
      </c>
      <c r="C51" s="43" t="s">
        <v>118</v>
      </c>
      <c r="D51" s="42">
        <v>2</v>
      </c>
      <c r="E51" s="7"/>
    </row>
    <row r="52" spans="1:6" ht="15.75" customHeight="1" x14ac:dyDescent="0.25">
      <c r="A52" s="52" t="s">
        <v>78</v>
      </c>
      <c r="B52" s="100">
        <v>4100000</v>
      </c>
      <c r="C52" s="43" t="s">
        <v>118</v>
      </c>
      <c r="D52" s="42">
        <v>2</v>
      </c>
      <c r="E52" s="7"/>
    </row>
    <row r="53" spans="1:6" ht="15.75" customHeight="1" x14ac:dyDescent="0.25">
      <c r="A53" s="52" t="s">
        <v>79</v>
      </c>
      <c r="B53" s="100">
        <v>806065572</v>
      </c>
      <c r="C53" s="43" t="s">
        <v>118</v>
      </c>
      <c r="D53" s="42" t="s">
        <v>123</v>
      </c>
      <c r="E53" s="7"/>
      <c r="F53" s="2"/>
    </row>
    <row r="54" spans="1:6" ht="15.75" customHeight="1" x14ac:dyDescent="0.25">
      <c r="A54" s="53" t="s">
        <v>80</v>
      </c>
      <c r="B54" s="100">
        <v>458543226</v>
      </c>
      <c r="C54" s="43">
        <v>1</v>
      </c>
      <c r="D54" s="42">
        <v>7</v>
      </c>
    </row>
    <row r="55" spans="1:6" ht="15.75" customHeight="1" x14ac:dyDescent="0.25">
      <c r="A55" s="52" t="s">
        <v>81</v>
      </c>
      <c r="B55" s="99">
        <v>123699320</v>
      </c>
      <c r="C55" s="43" t="s">
        <v>118</v>
      </c>
      <c r="D55" s="42" t="s">
        <v>123</v>
      </c>
      <c r="E55" s="7"/>
    </row>
    <row r="56" spans="1:6" s="7" customFormat="1" ht="14.25" customHeight="1" x14ac:dyDescent="0.25">
      <c r="A56" s="40" t="s">
        <v>82</v>
      </c>
      <c r="B56" s="99">
        <v>41986784</v>
      </c>
      <c r="C56" s="43">
        <v>2</v>
      </c>
      <c r="D56" s="42">
        <v>6</v>
      </c>
    </row>
    <row r="57" spans="1:6" s="7" customFormat="1" ht="27" customHeight="1" x14ac:dyDescent="0.25">
      <c r="A57" s="40" t="s">
        <v>83</v>
      </c>
      <c r="B57" s="99">
        <v>549120439</v>
      </c>
      <c r="C57" s="43">
        <v>2</v>
      </c>
      <c r="D57" s="42">
        <v>10</v>
      </c>
      <c r="E57" s="14"/>
    </row>
    <row r="58" spans="1:6" s="7" customFormat="1" ht="27" customHeight="1" x14ac:dyDescent="0.25">
      <c r="A58" s="40" t="s">
        <v>84</v>
      </c>
      <c r="B58" s="99">
        <v>10283425</v>
      </c>
      <c r="C58" s="43">
        <v>1</v>
      </c>
      <c r="D58" s="42">
        <v>4</v>
      </c>
    </row>
    <row r="59" spans="1:6" s="7" customFormat="1" ht="14.25" customHeight="1" x14ac:dyDescent="0.25">
      <c r="A59" s="40" t="s">
        <v>85</v>
      </c>
      <c r="B59" s="99">
        <v>292467233</v>
      </c>
      <c r="C59" s="43" t="s">
        <v>120</v>
      </c>
      <c r="D59" s="42">
        <v>19</v>
      </c>
      <c r="E59" s="137"/>
    </row>
    <row r="60" spans="1:6" s="7" customFormat="1" ht="14.25" customHeight="1" x14ac:dyDescent="0.25">
      <c r="A60" s="40" t="s">
        <v>106</v>
      </c>
      <c r="B60" s="99">
        <v>89252147</v>
      </c>
      <c r="C60" s="43">
        <v>2</v>
      </c>
      <c r="D60" s="42">
        <v>8</v>
      </c>
    </row>
    <row r="61" spans="1:6" s="7" customFormat="1" ht="14.25" customHeight="1" x14ac:dyDescent="0.25">
      <c r="A61" s="40" t="s">
        <v>86</v>
      </c>
      <c r="B61" s="99">
        <v>11109620</v>
      </c>
      <c r="C61" s="43">
        <v>1</v>
      </c>
      <c r="D61" s="42">
        <v>6</v>
      </c>
    </row>
    <row r="62" spans="1:6" s="7" customFormat="1" ht="14.25" customHeight="1" x14ac:dyDescent="0.25">
      <c r="A62" s="40" t="s">
        <v>87</v>
      </c>
      <c r="B62" s="99">
        <v>9049418</v>
      </c>
      <c r="C62" s="43">
        <v>1</v>
      </c>
      <c r="D62" s="42">
        <v>5</v>
      </c>
    </row>
    <row r="63" spans="1:6" s="7" customFormat="1" ht="14.25" customHeight="1" x14ac:dyDescent="0.25">
      <c r="A63" s="40" t="s">
        <v>88</v>
      </c>
      <c r="B63" s="99">
        <v>92208511</v>
      </c>
      <c r="C63" s="43">
        <v>1</v>
      </c>
      <c r="D63" s="42">
        <v>4</v>
      </c>
    </row>
    <row r="64" spans="1:6" s="7" customFormat="1" ht="14.25" customHeight="1" x14ac:dyDescent="0.25">
      <c r="A64" s="40" t="s">
        <v>89</v>
      </c>
      <c r="B64" s="99">
        <v>37774990</v>
      </c>
      <c r="C64" s="43">
        <v>1</v>
      </c>
      <c r="D64" s="42">
        <v>3</v>
      </c>
    </row>
    <row r="65" spans="1:6" s="7" customFormat="1" ht="30" x14ac:dyDescent="0.25">
      <c r="A65" s="40" t="s">
        <v>90</v>
      </c>
      <c r="B65" s="99">
        <v>1454814785</v>
      </c>
      <c r="C65" s="43">
        <v>1</v>
      </c>
      <c r="D65" s="42">
        <v>6</v>
      </c>
    </row>
    <row r="66" spans="1:6" s="7" customFormat="1" x14ac:dyDescent="0.25">
      <c r="A66" s="40" t="s">
        <v>92</v>
      </c>
      <c r="B66" s="99">
        <v>265000000</v>
      </c>
      <c r="C66" s="43" t="s">
        <v>117</v>
      </c>
      <c r="D66" s="42">
        <v>4</v>
      </c>
    </row>
    <row r="67" spans="1:6" s="7" customFormat="1" ht="30" x14ac:dyDescent="0.25">
      <c r="A67" s="40" t="s">
        <v>91</v>
      </c>
      <c r="B67" s="99">
        <v>24102391</v>
      </c>
      <c r="C67" s="41">
        <v>1</v>
      </c>
      <c r="D67" s="42">
        <v>7</v>
      </c>
    </row>
    <row r="68" spans="1:6" s="7" customFormat="1" ht="15.75" customHeight="1" thickBot="1" x14ac:dyDescent="0.3">
      <c r="A68" s="213" t="s">
        <v>93</v>
      </c>
      <c r="B68" s="103">
        <v>357778863</v>
      </c>
      <c r="C68" s="214" t="s">
        <v>121</v>
      </c>
      <c r="D68" s="56">
        <v>14</v>
      </c>
      <c r="E68" s="20"/>
    </row>
    <row r="69" spans="1:6" s="7" customFormat="1" ht="30.75" customHeight="1" thickTop="1" x14ac:dyDescent="0.25">
      <c r="A69" s="52" t="s">
        <v>94</v>
      </c>
      <c r="B69" s="100">
        <v>10934294</v>
      </c>
      <c r="C69" s="43" t="s">
        <v>118</v>
      </c>
      <c r="D69" s="42">
        <v>2</v>
      </c>
      <c r="E69" s="20"/>
    </row>
    <row r="70" spans="1:6" s="7" customFormat="1" x14ac:dyDescent="0.25">
      <c r="A70" s="52" t="s">
        <v>95</v>
      </c>
      <c r="B70" s="100">
        <v>100480544</v>
      </c>
      <c r="C70" s="43" t="s">
        <v>121</v>
      </c>
      <c r="D70" s="42">
        <v>7</v>
      </c>
      <c r="E70" s="138"/>
    </row>
    <row r="71" spans="1:6" s="7" customFormat="1" ht="6.75" customHeight="1" x14ac:dyDescent="0.25">
      <c r="A71" s="21"/>
      <c r="B71" s="101"/>
      <c r="C71" s="22"/>
      <c r="D71" s="19"/>
    </row>
    <row r="72" spans="1:6" s="7" customFormat="1" ht="15" customHeight="1" x14ac:dyDescent="0.25">
      <c r="A72" s="51" t="s">
        <v>24</v>
      </c>
      <c r="B72" s="102">
        <f>SUM(B73:B75)</f>
        <v>135200000</v>
      </c>
      <c r="C72" s="46">
        <v>3</v>
      </c>
      <c r="D72" s="47">
        <f>SUM(D73:D75)</f>
        <v>13</v>
      </c>
    </row>
    <row r="73" spans="1:6" s="7" customFormat="1" ht="15.75" customHeight="1" x14ac:dyDescent="0.25">
      <c r="A73" s="52" t="s">
        <v>25</v>
      </c>
      <c r="B73" s="100">
        <v>35200000</v>
      </c>
      <c r="C73" s="43">
        <v>1</v>
      </c>
      <c r="D73" s="42">
        <v>4</v>
      </c>
    </row>
    <row r="74" spans="1:6" s="7" customFormat="1" x14ac:dyDescent="0.25">
      <c r="A74" s="52" t="s">
        <v>26</v>
      </c>
      <c r="B74" s="100">
        <v>40000000</v>
      </c>
      <c r="C74" s="43" t="s">
        <v>117</v>
      </c>
      <c r="D74" s="42">
        <v>3</v>
      </c>
      <c r="E74" s="20"/>
    </row>
    <row r="75" spans="1:6" s="7" customFormat="1" ht="29.25" customHeight="1" x14ac:dyDescent="0.25">
      <c r="A75" s="52" t="s">
        <v>96</v>
      </c>
      <c r="B75" s="100">
        <v>60000000</v>
      </c>
      <c r="C75" s="43">
        <v>1</v>
      </c>
      <c r="D75" s="42">
        <v>6</v>
      </c>
    </row>
    <row r="76" spans="1:6" s="7" customFormat="1" ht="18" customHeight="1" x14ac:dyDescent="0.25">
      <c r="A76" s="51" t="s">
        <v>27</v>
      </c>
      <c r="B76" s="102">
        <f>B77</f>
        <v>62589858</v>
      </c>
      <c r="C76" s="46">
        <v>0</v>
      </c>
      <c r="D76" s="47">
        <f>D77</f>
        <v>0</v>
      </c>
    </row>
    <row r="77" spans="1:6" s="7" customFormat="1" ht="16.5" customHeight="1" thickBot="1" x14ac:dyDescent="0.3">
      <c r="A77" s="54" t="s">
        <v>28</v>
      </c>
      <c r="B77" s="103">
        <v>62589858</v>
      </c>
      <c r="C77" s="55" t="s">
        <v>118</v>
      </c>
      <c r="D77" s="56">
        <v>0</v>
      </c>
    </row>
    <row r="78" spans="1:6" s="7" customFormat="1" ht="6.75" customHeight="1" thickTop="1" x14ac:dyDescent="0.25">
      <c r="A78" s="25"/>
      <c r="B78" s="104"/>
      <c r="C78" s="26"/>
      <c r="D78" s="26"/>
    </row>
    <row r="79" spans="1:6" ht="9.75" customHeight="1" thickBot="1" x14ac:dyDescent="0.3">
      <c r="A79" s="27"/>
      <c r="B79" s="28"/>
      <c r="C79" s="28"/>
      <c r="D79" s="29"/>
    </row>
    <row r="80" spans="1:6" ht="42.75" customHeight="1" thickTop="1" thickBot="1" x14ac:dyDescent="0.3">
      <c r="A80" s="57" t="s">
        <v>29</v>
      </c>
      <c r="B80" s="97">
        <f>B11+B40+B72+B37+B76</f>
        <v>13057179131</v>
      </c>
      <c r="C80" s="58">
        <f>C11+C40+C72++C37+C76</f>
        <v>79</v>
      </c>
      <c r="D80" s="58">
        <f>D11+D40+D72+D37+D76</f>
        <v>397</v>
      </c>
      <c r="F80" s="17"/>
    </row>
    <row r="81" spans="1:4" ht="15.75" thickTop="1" x14ac:dyDescent="0.25">
      <c r="A81" s="30"/>
      <c r="B81" s="31"/>
      <c r="C81" s="32"/>
      <c r="D81" s="32"/>
    </row>
    <row r="82" spans="1:4" x14ac:dyDescent="0.25">
      <c r="A82" s="219" t="s">
        <v>30</v>
      </c>
      <c r="B82" s="219"/>
      <c r="C82" s="32"/>
      <c r="D82" s="33"/>
    </row>
    <row r="83" spans="1:4" x14ac:dyDescent="0.25">
      <c r="A83" s="59" t="s">
        <v>31</v>
      </c>
      <c r="B83" s="60"/>
      <c r="C83" s="32"/>
      <c r="D83" s="33"/>
    </row>
    <row r="84" spans="1:4" x14ac:dyDescent="0.25">
      <c r="A84" s="34" t="s">
        <v>32</v>
      </c>
      <c r="B84" s="31"/>
      <c r="C84" s="33"/>
      <c r="D84" s="32"/>
    </row>
    <row r="85" spans="1:4" x14ac:dyDescent="0.25">
      <c r="A85" s="34"/>
      <c r="B85" s="31"/>
      <c r="C85" s="32"/>
      <c r="D85" s="32"/>
    </row>
    <row r="86" spans="1:4" x14ac:dyDescent="0.25">
      <c r="A86" s="34"/>
      <c r="B86" s="31"/>
      <c r="C86" s="32"/>
      <c r="D86" s="32"/>
    </row>
    <row r="87" spans="1:4" x14ac:dyDescent="0.25">
      <c r="A87" s="34"/>
      <c r="B87" s="31"/>
      <c r="C87" s="33"/>
      <c r="D87" s="32"/>
    </row>
    <row r="88" spans="1:4" x14ac:dyDescent="0.25">
      <c r="A88" s="34"/>
      <c r="B88" s="31"/>
      <c r="C88" s="32"/>
      <c r="D88" s="32"/>
    </row>
    <row r="89" spans="1:4" x14ac:dyDescent="0.25">
      <c r="A89" s="34"/>
      <c r="B89" s="35"/>
      <c r="C89" s="32"/>
      <c r="D89" s="32"/>
    </row>
    <row r="90" spans="1:4" x14ac:dyDescent="0.25">
      <c r="A90" s="34"/>
      <c r="B90" s="31"/>
      <c r="C90" s="32"/>
      <c r="D90" s="32"/>
    </row>
    <row r="91" spans="1:4" x14ac:dyDescent="0.25">
      <c r="A91" s="34"/>
      <c r="B91" s="31"/>
      <c r="C91" s="32"/>
      <c r="D91" s="32"/>
    </row>
    <row r="92" spans="1:4" x14ac:dyDescent="0.25">
      <c r="A92" s="34"/>
      <c r="B92" s="31"/>
      <c r="C92" s="32"/>
      <c r="D92" s="32"/>
    </row>
    <row r="93" spans="1:4" x14ac:dyDescent="0.25">
      <c r="A93" s="36"/>
      <c r="B93" s="37"/>
      <c r="C93" s="38"/>
      <c r="D93" s="38"/>
    </row>
    <row r="94" spans="1:4" x14ac:dyDescent="0.25">
      <c r="A94" s="36"/>
      <c r="B94" s="37"/>
      <c r="C94" s="38"/>
      <c r="D94" s="38"/>
    </row>
    <row r="95" spans="1:4" x14ac:dyDescent="0.25">
      <c r="A95" s="36"/>
      <c r="B95" s="37"/>
      <c r="C95" s="38"/>
      <c r="D95" s="38"/>
    </row>
    <row r="96" spans="1:4" x14ac:dyDescent="0.25">
      <c r="A96" s="36"/>
      <c r="B96" s="37"/>
      <c r="C96" s="38"/>
      <c r="D96" s="38"/>
    </row>
    <row r="97" spans="1:4" x14ac:dyDescent="0.25">
      <c r="A97" s="36"/>
      <c r="B97" s="37"/>
      <c r="C97" s="38"/>
      <c r="D97" s="38"/>
    </row>
    <row r="98" spans="1:4" x14ac:dyDescent="0.25">
      <c r="A98" s="36"/>
      <c r="B98" s="37"/>
      <c r="C98" s="38"/>
      <c r="D98" s="38"/>
    </row>
    <row r="99" spans="1:4" x14ac:dyDescent="0.25">
      <c r="A99" s="36"/>
      <c r="B99" s="37"/>
      <c r="C99" s="38"/>
      <c r="D99" s="38"/>
    </row>
    <row r="100" spans="1:4" x14ac:dyDescent="0.25">
      <c r="A100" s="36"/>
      <c r="B100" s="37"/>
      <c r="C100" s="38"/>
      <c r="D100" s="38"/>
    </row>
    <row r="101" spans="1:4" x14ac:dyDescent="0.25">
      <c r="A101" s="36"/>
      <c r="B101" s="37"/>
      <c r="C101" s="38"/>
      <c r="D101" s="38"/>
    </row>
    <row r="102" spans="1:4" x14ac:dyDescent="0.25">
      <c r="A102" s="36"/>
      <c r="B102" s="37"/>
      <c r="C102" s="38"/>
      <c r="D102" s="38"/>
    </row>
    <row r="103" spans="1:4" x14ac:dyDescent="0.25">
      <c r="A103" s="36"/>
      <c r="B103" s="37"/>
      <c r="C103" s="38"/>
      <c r="D103" s="38"/>
    </row>
    <row r="104" spans="1:4" x14ac:dyDescent="0.25">
      <c r="A104" s="36"/>
      <c r="B104" s="37"/>
      <c r="C104" s="38"/>
      <c r="D104" s="38"/>
    </row>
    <row r="105" spans="1:4" x14ac:dyDescent="0.25">
      <c r="A105" s="36"/>
      <c r="B105" s="37"/>
      <c r="C105" s="38"/>
      <c r="D105" s="38"/>
    </row>
    <row r="106" spans="1:4" x14ac:dyDescent="0.25">
      <c r="A106" s="36"/>
      <c r="B106" s="37"/>
      <c r="C106" s="38"/>
      <c r="D106" s="38"/>
    </row>
    <row r="107" spans="1:4" x14ac:dyDescent="0.25">
      <c r="A107" s="36"/>
      <c r="B107" s="37"/>
      <c r="C107" s="38"/>
      <c r="D107" s="38"/>
    </row>
    <row r="108" spans="1:4" x14ac:dyDescent="0.25">
      <c r="A108" s="36"/>
      <c r="B108" s="37"/>
      <c r="C108" s="38"/>
      <c r="D108" s="38"/>
    </row>
    <row r="109" spans="1:4" x14ac:dyDescent="0.25">
      <c r="A109" s="36"/>
      <c r="B109" s="37"/>
      <c r="C109" s="38"/>
      <c r="D109" s="38"/>
    </row>
    <row r="110" spans="1:4" x14ac:dyDescent="0.25">
      <c r="A110" s="36"/>
      <c r="B110" s="37"/>
      <c r="C110" s="38"/>
      <c r="D110" s="38"/>
    </row>
    <row r="111" spans="1:4" x14ac:dyDescent="0.25">
      <c r="A111" s="36"/>
      <c r="B111" s="37"/>
      <c r="C111" s="38"/>
      <c r="D111" s="38"/>
    </row>
    <row r="112" spans="1:4" x14ac:dyDescent="0.25">
      <c r="A112" s="36"/>
      <c r="B112" s="37"/>
      <c r="C112" s="38"/>
      <c r="D112" s="38"/>
    </row>
    <row r="113" spans="1:4" x14ac:dyDescent="0.25">
      <c r="A113" s="36"/>
      <c r="B113" s="37"/>
      <c r="C113" s="38"/>
      <c r="D113" s="38"/>
    </row>
    <row r="114" spans="1:4" x14ac:dyDescent="0.25">
      <c r="A114" s="36"/>
      <c r="B114" s="37"/>
      <c r="C114" s="38"/>
      <c r="D114" s="38"/>
    </row>
    <row r="115" spans="1:4" x14ac:dyDescent="0.25">
      <c r="A115" s="36"/>
      <c r="B115" s="37"/>
      <c r="C115" s="38"/>
      <c r="D115" s="38"/>
    </row>
    <row r="116" spans="1:4" x14ac:dyDescent="0.25">
      <c r="A116" s="36"/>
      <c r="B116" s="37"/>
      <c r="C116" s="38"/>
      <c r="D116" s="38"/>
    </row>
    <row r="117" spans="1:4" x14ac:dyDescent="0.25">
      <c r="A117" s="36"/>
      <c r="B117" s="37"/>
      <c r="C117" s="38"/>
      <c r="D117" s="38"/>
    </row>
    <row r="118" spans="1:4" x14ac:dyDescent="0.25">
      <c r="A118" s="36"/>
      <c r="B118" s="37"/>
      <c r="C118" s="38"/>
      <c r="D118" s="38"/>
    </row>
    <row r="119" spans="1:4" x14ac:dyDescent="0.25">
      <c r="A119" s="36"/>
      <c r="B119" s="37"/>
      <c r="C119" s="38"/>
      <c r="D119" s="38"/>
    </row>
    <row r="120" spans="1:4" x14ac:dyDescent="0.25">
      <c r="A120" s="36"/>
      <c r="B120" s="37"/>
      <c r="C120" s="38"/>
      <c r="D120" s="38"/>
    </row>
    <row r="121" spans="1:4" x14ac:dyDescent="0.25">
      <c r="A121" s="36"/>
      <c r="B121" s="37"/>
      <c r="C121" s="38"/>
      <c r="D121" s="38"/>
    </row>
    <row r="122" spans="1:4" x14ac:dyDescent="0.25">
      <c r="A122" s="36"/>
      <c r="B122" s="37"/>
      <c r="C122" s="38"/>
      <c r="D122" s="38"/>
    </row>
    <row r="123" spans="1:4" x14ac:dyDescent="0.25">
      <c r="A123" s="36"/>
      <c r="B123" s="37"/>
      <c r="C123" s="38"/>
      <c r="D123" s="38"/>
    </row>
    <row r="124" spans="1:4" x14ac:dyDescent="0.25">
      <c r="A124" s="36"/>
      <c r="B124" s="37"/>
      <c r="C124" s="38"/>
      <c r="D124" s="38"/>
    </row>
    <row r="125" spans="1:4" x14ac:dyDescent="0.25">
      <c r="A125" s="36"/>
      <c r="B125" s="37"/>
      <c r="C125" s="38"/>
      <c r="D125" s="38"/>
    </row>
    <row r="126" spans="1:4" x14ac:dyDescent="0.25">
      <c r="A126" s="36"/>
      <c r="B126" s="37"/>
      <c r="C126" s="38"/>
      <c r="D126" s="38"/>
    </row>
    <row r="127" spans="1:4" x14ac:dyDescent="0.25">
      <c r="A127" s="36"/>
      <c r="B127" s="37"/>
      <c r="C127" s="38"/>
      <c r="D127" s="38"/>
    </row>
    <row r="128" spans="1:4" x14ac:dyDescent="0.25">
      <c r="A128" s="36"/>
      <c r="B128" s="37"/>
      <c r="C128" s="38"/>
      <c r="D128" s="38"/>
    </row>
    <row r="129" spans="1:4" x14ac:dyDescent="0.25">
      <c r="A129" s="36"/>
      <c r="B129" s="37"/>
      <c r="C129" s="38"/>
      <c r="D129" s="38"/>
    </row>
    <row r="130" spans="1:4" x14ac:dyDescent="0.25">
      <c r="A130" s="36"/>
      <c r="B130" s="37"/>
      <c r="C130" s="38"/>
      <c r="D130" s="38"/>
    </row>
    <row r="131" spans="1:4" x14ac:dyDescent="0.25">
      <c r="A131" s="36"/>
      <c r="B131" s="37"/>
      <c r="C131" s="38"/>
      <c r="D131" s="38"/>
    </row>
    <row r="132" spans="1:4" x14ac:dyDescent="0.25">
      <c r="A132" s="36"/>
      <c r="B132" s="37"/>
      <c r="C132" s="38"/>
      <c r="D132" s="38"/>
    </row>
    <row r="133" spans="1:4" x14ac:dyDescent="0.25">
      <c r="A133" s="36"/>
      <c r="B133" s="37"/>
      <c r="C133" s="38"/>
      <c r="D133" s="38"/>
    </row>
    <row r="134" spans="1:4" x14ac:dyDescent="0.25">
      <c r="A134" s="36"/>
      <c r="B134" s="37"/>
      <c r="C134" s="38"/>
      <c r="D134" s="38"/>
    </row>
    <row r="135" spans="1:4" x14ac:dyDescent="0.25">
      <c r="A135" s="36"/>
      <c r="B135" s="37"/>
      <c r="C135" s="38"/>
      <c r="D135" s="38"/>
    </row>
    <row r="136" spans="1:4" x14ac:dyDescent="0.25">
      <c r="A136" s="36"/>
      <c r="B136" s="37"/>
      <c r="C136" s="38"/>
      <c r="D136" s="38"/>
    </row>
    <row r="137" spans="1:4" x14ac:dyDescent="0.25">
      <c r="A137" s="36"/>
      <c r="B137" s="37"/>
      <c r="C137" s="38"/>
      <c r="D137" s="38"/>
    </row>
    <row r="138" spans="1:4" x14ac:dyDescent="0.25">
      <c r="A138" s="36"/>
      <c r="B138" s="37"/>
      <c r="C138" s="38"/>
      <c r="D138" s="38"/>
    </row>
    <row r="139" spans="1:4" x14ac:dyDescent="0.25">
      <c r="A139" s="36"/>
      <c r="B139" s="37"/>
      <c r="C139" s="38"/>
      <c r="D139" s="38"/>
    </row>
    <row r="140" spans="1:4" x14ac:dyDescent="0.25">
      <c r="A140" s="36"/>
      <c r="B140" s="37"/>
      <c r="C140" s="38"/>
      <c r="D140" s="38"/>
    </row>
    <row r="141" spans="1:4" x14ac:dyDescent="0.25">
      <c r="A141" s="36"/>
      <c r="B141" s="37"/>
      <c r="C141" s="38"/>
      <c r="D141" s="38"/>
    </row>
    <row r="142" spans="1:4" x14ac:dyDescent="0.25">
      <c r="A142" s="36"/>
      <c r="B142" s="37"/>
      <c r="C142" s="38"/>
      <c r="D142" s="38"/>
    </row>
    <row r="143" spans="1:4" x14ac:dyDescent="0.25">
      <c r="A143" s="36"/>
      <c r="B143" s="37"/>
      <c r="C143" s="38"/>
      <c r="D143" s="38"/>
    </row>
    <row r="144" spans="1:4" x14ac:dyDescent="0.25">
      <c r="A144" s="36"/>
      <c r="B144" s="37"/>
      <c r="C144" s="38"/>
      <c r="D144" s="38"/>
    </row>
    <row r="145" spans="1:4" x14ac:dyDescent="0.25">
      <c r="A145" s="36"/>
      <c r="B145" s="37"/>
      <c r="C145" s="38"/>
      <c r="D145" s="38"/>
    </row>
    <row r="146" spans="1:4" x14ac:dyDescent="0.25">
      <c r="A146" s="36"/>
      <c r="B146" s="37"/>
      <c r="C146" s="38"/>
      <c r="D146" s="38"/>
    </row>
    <row r="147" spans="1:4" x14ac:dyDescent="0.25">
      <c r="A147" s="36"/>
      <c r="B147" s="37"/>
      <c r="C147" s="38"/>
      <c r="D147" s="38"/>
    </row>
    <row r="148" spans="1:4" x14ac:dyDescent="0.25">
      <c r="A148" s="36"/>
      <c r="B148" s="37"/>
      <c r="C148" s="38"/>
      <c r="D148" s="38"/>
    </row>
    <row r="149" spans="1:4" x14ac:dyDescent="0.25">
      <c r="A149" s="36"/>
      <c r="B149" s="37"/>
      <c r="C149" s="38"/>
      <c r="D149" s="38"/>
    </row>
    <row r="150" spans="1:4" x14ac:dyDescent="0.25">
      <c r="A150" s="36"/>
      <c r="B150" s="37"/>
      <c r="C150" s="38"/>
      <c r="D150" s="38"/>
    </row>
    <row r="151" spans="1:4" x14ac:dyDescent="0.25">
      <c r="A151" s="36"/>
      <c r="B151" s="37"/>
      <c r="C151" s="38"/>
      <c r="D151" s="38"/>
    </row>
    <row r="152" spans="1:4" x14ac:dyDescent="0.25">
      <c r="B152" s="39"/>
    </row>
    <row r="153" spans="1:4" x14ac:dyDescent="0.25">
      <c r="B153" s="39"/>
    </row>
    <row r="154" spans="1:4" x14ac:dyDescent="0.25">
      <c r="B154" s="39"/>
    </row>
    <row r="155" spans="1:4" x14ac:dyDescent="0.25">
      <c r="B155" s="39"/>
    </row>
  </sheetData>
  <mergeCells count="9">
    <mergeCell ref="A8:A9"/>
    <mergeCell ref="B8:D8"/>
    <mergeCell ref="A82:B82"/>
    <mergeCell ref="A1:D1"/>
    <mergeCell ref="A2:D2"/>
    <mergeCell ref="A3:D3"/>
    <mergeCell ref="A4:D4"/>
    <mergeCell ref="A5:D5"/>
    <mergeCell ref="A6:D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43" zoomScaleNormal="100" zoomScaleSheetLayoutView="100" workbookViewId="0">
      <selection activeCell="A66" sqref="A66"/>
    </sheetView>
  </sheetViews>
  <sheetFormatPr baseColWidth="10" defaultRowHeight="15" x14ac:dyDescent="0.25"/>
  <cols>
    <col min="1" max="1" width="84.5703125" style="4" customWidth="1"/>
    <col min="2" max="2" width="16.85546875" style="63" customWidth="1"/>
    <col min="3" max="3" width="16.85546875" style="64" customWidth="1"/>
    <col min="4" max="4" width="18.85546875" style="6" customWidth="1"/>
    <col min="5" max="5" width="14.140625" style="3" hidden="1" customWidth="1"/>
    <col min="6" max="6" width="12.5703125" style="3" hidden="1" customWidth="1"/>
    <col min="7" max="16384" width="11.42578125" style="3"/>
  </cols>
  <sheetData>
    <row r="1" spans="1:5" ht="18.75" x14ac:dyDescent="0.3">
      <c r="A1" s="220" t="s">
        <v>41</v>
      </c>
      <c r="B1" s="221"/>
      <c r="C1" s="221"/>
      <c r="D1" s="221"/>
      <c r="E1" s="90"/>
    </row>
    <row r="2" spans="1:5" ht="18.75" x14ac:dyDescent="0.25">
      <c r="A2" s="220" t="s">
        <v>54</v>
      </c>
      <c r="B2" s="221"/>
      <c r="C2" s="221"/>
      <c r="D2" s="221"/>
      <c r="E2" s="221"/>
    </row>
    <row r="3" spans="1:5" ht="18.75" x14ac:dyDescent="0.3">
      <c r="A3" s="220" t="s">
        <v>0</v>
      </c>
      <c r="B3" s="221"/>
      <c r="C3" s="221"/>
      <c r="D3" s="221"/>
      <c r="E3" s="90"/>
    </row>
    <row r="4" spans="1:5" ht="18.75" x14ac:dyDescent="0.3">
      <c r="A4" s="220" t="s">
        <v>42</v>
      </c>
      <c r="B4" s="221"/>
      <c r="C4" s="221"/>
      <c r="D4" s="221"/>
      <c r="E4" s="90"/>
    </row>
    <row r="5" spans="1:5" ht="18.75" x14ac:dyDescent="0.3">
      <c r="A5" s="220" t="s">
        <v>6</v>
      </c>
      <c r="B5" s="221"/>
      <c r="C5" s="221"/>
      <c r="D5" s="221"/>
      <c r="E5" s="90"/>
    </row>
    <row r="6" spans="1:5" ht="18.75" x14ac:dyDescent="0.25">
      <c r="A6" s="220"/>
      <c r="B6" s="221"/>
      <c r="C6" s="221"/>
      <c r="D6" s="221"/>
      <c r="E6" s="91"/>
    </row>
    <row r="7" spans="1:5" ht="12.75" customHeight="1" thickBot="1" x14ac:dyDescent="0.3"/>
    <row r="8" spans="1:5" s="92" customFormat="1" ht="17.25" customHeight="1" thickTop="1" x14ac:dyDescent="0.25">
      <c r="A8" s="215" t="s">
        <v>7</v>
      </c>
      <c r="B8" s="217" t="s">
        <v>98</v>
      </c>
      <c r="C8" s="218"/>
      <c r="D8" s="218"/>
    </row>
    <row r="9" spans="1:5" s="92" customFormat="1" ht="48" thickBot="1" x14ac:dyDescent="0.3">
      <c r="A9" s="216"/>
      <c r="B9" s="48" t="s">
        <v>55</v>
      </c>
      <c r="C9" s="49" t="s">
        <v>8</v>
      </c>
      <c r="D9" s="50" t="s">
        <v>9</v>
      </c>
    </row>
    <row r="10" spans="1:5" ht="3.75" customHeight="1" thickTop="1" x14ac:dyDescent="0.25">
      <c r="A10" s="78"/>
      <c r="B10" s="79"/>
      <c r="C10" s="80"/>
      <c r="D10" s="11"/>
      <c r="E10" s="81"/>
    </row>
    <row r="11" spans="1:5" ht="15.75" customHeight="1" x14ac:dyDescent="0.25">
      <c r="A11" s="51" t="s">
        <v>10</v>
      </c>
      <c r="B11" s="93">
        <f>SUM(B13:B40)</f>
        <v>3039884593</v>
      </c>
      <c r="C11" s="46">
        <f>1+1+2+1+1+1+3+2+5+1+1+1+1+1+1+1+1+1+1+1+1+3+1</f>
        <v>33</v>
      </c>
      <c r="D11" s="47">
        <f>SUM(D12:D40)</f>
        <v>172</v>
      </c>
      <c r="E11" s="82"/>
    </row>
    <row r="12" spans="1:5" ht="15.75" customHeight="1" x14ac:dyDescent="0.25">
      <c r="A12" s="106" t="s">
        <v>43</v>
      </c>
      <c r="B12" s="99">
        <v>213760915</v>
      </c>
      <c r="C12" s="41">
        <v>1</v>
      </c>
      <c r="D12" s="42">
        <v>5</v>
      </c>
      <c r="E12" s="83"/>
    </row>
    <row r="13" spans="1:5" s="65" customFormat="1" ht="15.75" customHeight="1" x14ac:dyDescent="0.25">
      <c r="A13" s="106" t="s">
        <v>51</v>
      </c>
      <c r="B13" s="99">
        <f>147971167-1000000-15000000</f>
        <v>131971167</v>
      </c>
      <c r="C13" s="41">
        <v>1</v>
      </c>
      <c r="D13" s="42">
        <v>5</v>
      </c>
      <c r="E13" s="84"/>
    </row>
    <row r="14" spans="1:5" s="65" customFormat="1" ht="15.75" customHeight="1" x14ac:dyDescent="0.25">
      <c r="A14" s="106" t="s">
        <v>44</v>
      </c>
      <c r="B14" s="99">
        <v>31883431</v>
      </c>
      <c r="C14" s="41" t="s">
        <v>118</v>
      </c>
      <c r="D14" s="42">
        <v>0</v>
      </c>
      <c r="E14" s="84"/>
    </row>
    <row r="15" spans="1:5" s="65" customFormat="1" ht="15.75" customHeight="1" x14ac:dyDescent="0.25">
      <c r="A15" s="106" t="s">
        <v>45</v>
      </c>
      <c r="B15" s="99">
        <v>6005863</v>
      </c>
      <c r="C15" s="41" t="s">
        <v>118</v>
      </c>
      <c r="D15" s="42">
        <v>0</v>
      </c>
      <c r="E15" s="84"/>
    </row>
    <row r="16" spans="1:5" s="65" customFormat="1" ht="15.75" customHeight="1" x14ac:dyDescent="0.25">
      <c r="A16" s="106" t="s">
        <v>46</v>
      </c>
      <c r="B16" s="99">
        <v>10232108</v>
      </c>
      <c r="C16" s="41" t="s">
        <v>118</v>
      </c>
      <c r="D16" s="42">
        <v>0</v>
      </c>
      <c r="E16" s="84"/>
    </row>
    <row r="17" spans="1:5" s="65" customFormat="1" ht="15.75" customHeight="1" x14ac:dyDescent="0.25">
      <c r="A17" s="106" t="s">
        <v>52</v>
      </c>
      <c r="B17" s="99">
        <f>16575310-1750000</f>
        <v>14825310</v>
      </c>
      <c r="C17" s="41" t="s">
        <v>118</v>
      </c>
      <c r="D17" s="42">
        <v>0</v>
      </c>
      <c r="E17" s="84"/>
    </row>
    <row r="18" spans="1:5" s="65" customFormat="1" ht="15.75" customHeight="1" x14ac:dyDescent="0.25">
      <c r="A18" s="106" t="s">
        <v>53</v>
      </c>
      <c r="B18" s="99">
        <v>1093036</v>
      </c>
      <c r="C18" s="41" t="s">
        <v>118</v>
      </c>
      <c r="D18" s="42">
        <v>0</v>
      </c>
      <c r="E18" s="84"/>
    </row>
    <row r="19" spans="1:5" ht="15.75" customHeight="1" x14ac:dyDescent="0.25">
      <c r="A19" s="106" t="s">
        <v>11</v>
      </c>
      <c r="B19" s="99">
        <f>303493439-1200000</f>
        <v>302293439</v>
      </c>
      <c r="C19" s="41">
        <v>2</v>
      </c>
      <c r="D19" s="42">
        <v>16</v>
      </c>
      <c r="E19" s="83"/>
    </row>
    <row r="20" spans="1:5" s="7" customFormat="1" ht="15.75" customHeight="1" x14ac:dyDescent="0.25">
      <c r="A20" s="106" t="s">
        <v>134</v>
      </c>
      <c r="B20" s="99">
        <v>6507300</v>
      </c>
      <c r="C20" s="41">
        <v>1</v>
      </c>
      <c r="D20" s="42">
        <v>5</v>
      </c>
      <c r="E20" s="67"/>
    </row>
    <row r="21" spans="1:5" s="7" customFormat="1" ht="15.75" customHeight="1" x14ac:dyDescent="0.25">
      <c r="A21" s="106" t="s">
        <v>135</v>
      </c>
      <c r="B21" s="99">
        <v>37663994</v>
      </c>
      <c r="C21" s="41">
        <v>1</v>
      </c>
      <c r="D21" s="42">
        <v>4</v>
      </c>
      <c r="E21" s="67"/>
    </row>
    <row r="22" spans="1:5" s="7" customFormat="1" ht="18" customHeight="1" x14ac:dyDescent="0.25">
      <c r="A22" s="106" t="s">
        <v>125</v>
      </c>
      <c r="B22" s="99">
        <v>9152268</v>
      </c>
      <c r="C22" s="41">
        <v>1</v>
      </c>
      <c r="D22" s="42">
        <v>7</v>
      </c>
      <c r="E22" s="67"/>
    </row>
    <row r="23" spans="1:5" s="7" customFormat="1" ht="18" customHeight="1" x14ac:dyDescent="0.25">
      <c r="A23" s="61" t="s">
        <v>75</v>
      </c>
      <c r="B23" s="99">
        <v>5803353</v>
      </c>
      <c r="C23" s="41" t="s">
        <v>118</v>
      </c>
      <c r="D23" s="42">
        <v>1</v>
      </c>
      <c r="E23" s="67"/>
    </row>
    <row r="24" spans="1:5" ht="15.75" customHeight="1" x14ac:dyDescent="0.25">
      <c r="A24" s="106" t="s">
        <v>56</v>
      </c>
      <c r="B24" s="99">
        <v>237772587</v>
      </c>
      <c r="C24" s="41">
        <v>3</v>
      </c>
      <c r="D24" s="42">
        <v>22</v>
      </c>
      <c r="E24" s="83"/>
    </row>
    <row r="25" spans="1:5" ht="15.75" customHeight="1" x14ac:dyDescent="0.25">
      <c r="A25" s="106" t="s">
        <v>57</v>
      </c>
      <c r="B25" s="99">
        <v>159183616</v>
      </c>
      <c r="C25" s="41">
        <v>2</v>
      </c>
      <c r="D25" s="105">
        <v>12</v>
      </c>
      <c r="E25" s="66"/>
    </row>
    <row r="26" spans="1:5" ht="15.75" customHeight="1" x14ac:dyDescent="0.25">
      <c r="A26" s="106" t="s">
        <v>47</v>
      </c>
      <c r="B26" s="99">
        <v>56155264</v>
      </c>
      <c r="C26" s="41">
        <v>5</v>
      </c>
      <c r="D26" s="42">
        <v>34</v>
      </c>
      <c r="E26" s="83"/>
    </row>
    <row r="27" spans="1:5" ht="15.75" customHeight="1" x14ac:dyDescent="0.25">
      <c r="A27" s="106" t="s">
        <v>99</v>
      </c>
      <c r="B27" s="99">
        <v>32884368</v>
      </c>
      <c r="C27" s="41">
        <v>1</v>
      </c>
      <c r="D27" s="42">
        <v>3</v>
      </c>
      <c r="E27" s="69"/>
    </row>
    <row r="28" spans="1:5" ht="15.75" customHeight="1" x14ac:dyDescent="0.25">
      <c r="A28" s="106" t="s">
        <v>58</v>
      </c>
      <c r="B28" s="99">
        <v>185851946</v>
      </c>
      <c r="C28" s="41">
        <v>1</v>
      </c>
      <c r="D28" s="42">
        <v>4</v>
      </c>
      <c r="E28" s="83"/>
    </row>
    <row r="29" spans="1:5" s="7" customFormat="1" ht="18" customHeight="1" x14ac:dyDescent="0.25">
      <c r="A29" s="106" t="s">
        <v>130</v>
      </c>
      <c r="B29" s="99">
        <v>4704075</v>
      </c>
      <c r="C29" s="41">
        <v>1</v>
      </c>
      <c r="D29" s="42">
        <v>5</v>
      </c>
      <c r="E29" s="67"/>
    </row>
    <row r="30" spans="1:5" s="7" customFormat="1" ht="18" customHeight="1" x14ac:dyDescent="0.25">
      <c r="A30" s="106" t="s">
        <v>133</v>
      </c>
      <c r="B30" s="99">
        <v>2280519</v>
      </c>
      <c r="C30" s="41">
        <v>1</v>
      </c>
      <c r="D30" s="105">
        <v>4</v>
      </c>
      <c r="E30" s="67"/>
    </row>
    <row r="31" spans="1:5" s="7" customFormat="1" x14ac:dyDescent="0.25">
      <c r="A31" s="106" t="s">
        <v>132</v>
      </c>
      <c r="B31" s="99">
        <v>6384035</v>
      </c>
      <c r="C31" s="41">
        <v>1</v>
      </c>
      <c r="D31" s="42">
        <v>4</v>
      </c>
      <c r="E31" s="67"/>
    </row>
    <row r="32" spans="1:5" ht="15.75" customHeight="1" x14ac:dyDescent="0.25">
      <c r="A32" s="106" t="s">
        <v>68</v>
      </c>
      <c r="B32" s="99">
        <v>69329718</v>
      </c>
      <c r="C32" s="41">
        <v>1</v>
      </c>
      <c r="D32" s="42">
        <v>5</v>
      </c>
      <c r="E32" s="83"/>
    </row>
    <row r="33" spans="1:7" ht="15.75" customHeight="1" x14ac:dyDescent="0.25">
      <c r="A33" s="106" t="s">
        <v>70</v>
      </c>
      <c r="B33" s="99">
        <f>478056961-43700941</f>
        <v>434356020</v>
      </c>
      <c r="C33" s="41">
        <v>1</v>
      </c>
      <c r="D33" s="42">
        <v>6</v>
      </c>
      <c r="E33" s="66"/>
      <c r="G33" s="2"/>
    </row>
    <row r="34" spans="1:7" s="7" customFormat="1" x14ac:dyDescent="0.25">
      <c r="A34" s="106" t="s">
        <v>131</v>
      </c>
      <c r="B34" s="99">
        <v>43700941</v>
      </c>
      <c r="C34" s="41" t="s">
        <v>117</v>
      </c>
      <c r="D34" s="105">
        <v>5</v>
      </c>
      <c r="E34" s="67"/>
    </row>
    <row r="35" spans="1:7" ht="15.75" customHeight="1" x14ac:dyDescent="0.25">
      <c r="A35" s="106" t="s">
        <v>100</v>
      </c>
      <c r="B35" s="99">
        <v>17764307</v>
      </c>
      <c r="C35" s="41">
        <v>1</v>
      </c>
      <c r="D35" s="42">
        <v>4</v>
      </c>
      <c r="E35" s="67"/>
    </row>
    <row r="36" spans="1:7" ht="15.75" customHeight="1" x14ac:dyDescent="0.25">
      <c r="A36" s="106" t="s">
        <v>71</v>
      </c>
      <c r="B36" s="99">
        <v>400207776</v>
      </c>
      <c r="C36" s="41">
        <v>1</v>
      </c>
      <c r="D36" s="42">
        <v>8</v>
      </c>
      <c r="E36" s="66"/>
    </row>
    <row r="37" spans="1:7" ht="15.75" customHeight="1" x14ac:dyDescent="0.25">
      <c r="A37" s="106" t="s">
        <v>101</v>
      </c>
      <c r="B37" s="99">
        <v>6826250</v>
      </c>
      <c r="C37" s="41">
        <v>1</v>
      </c>
      <c r="D37" s="42">
        <v>0</v>
      </c>
      <c r="E37" s="67"/>
    </row>
    <row r="38" spans="1:7" ht="15.75" customHeight="1" x14ac:dyDescent="0.25">
      <c r="A38" s="106" t="s">
        <v>72</v>
      </c>
      <c r="B38" s="99">
        <v>325706470</v>
      </c>
      <c r="C38" s="41">
        <v>1</v>
      </c>
      <c r="D38" s="42">
        <v>0</v>
      </c>
      <c r="E38" s="66"/>
    </row>
    <row r="39" spans="1:7" ht="15.75" customHeight="1" x14ac:dyDescent="0.25">
      <c r="A39" s="106" t="s">
        <v>73</v>
      </c>
      <c r="B39" s="99">
        <v>218361083</v>
      </c>
      <c r="C39" s="41">
        <v>3</v>
      </c>
      <c r="D39" s="42">
        <v>8</v>
      </c>
      <c r="E39" s="68"/>
    </row>
    <row r="40" spans="1:7" ht="15.75" customHeight="1" x14ac:dyDescent="0.25">
      <c r="A40" s="106" t="s">
        <v>74</v>
      </c>
      <c r="B40" s="99">
        <v>280984349</v>
      </c>
      <c r="C40" s="41">
        <v>1</v>
      </c>
      <c r="D40" s="42">
        <v>5</v>
      </c>
      <c r="E40" s="69"/>
    </row>
    <row r="41" spans="1:7" ht="6" customHeight="1" x14ac:dyDescent="0.25">
      <c r="A41" s="85"/>
      <c r="B41" s="94"/>
      <c r="C41" s="86"/>
      <c r="D41" s="12"/>
      <c r="E41" s="69"/>
    </row>
    <row r="42" spans="1:7" ht="15" customHeight="1" x14ac:dyDescent="0.25">
      <c r="A42" s="51" t="s">
        <v>12</v>
      </c>
      <c r="B42" s="93">
        <f>SUM(B43:B45)</f>
        <v>146475611</v>
      </c>
      <c r="C42" s="46">
        <f>SUM(C43:C45)</f>
        <v>3</v>
      </c>
      <c r="D42" s="47">
        <f>SUM(D43:D45)</f>
        <v>9</v>
      </c>
      <c r="E42" s="87"/>
    </row>
    <row r="43" spans="1:7" s="7" customFormat="1" ht="15" customHeight="1" x14ac:dyDescent="0.25">
      <c r="A43" s="106" t="s">
        <v>48</v>
      </c>
      <c r="B43" s="99">
        <f>121882218-12500000</f>
        <v>109382218</v>
      </c>
      <c r="C43" s="41">
        <v>1</v>
      </c>
      <c r="D43" s="42">
        <v>0</v>
      </c>
      <c r="E43" s="69"/>
    </row>
    <row r="44" spans="1:7" s="7" customFormat="1" ht="29.25" customHeight="1" x14ac:dyDescent="0.25">
      <c r="A44" s="106" t="s">
        <v>49</v>
      </c>
      <c r="B44" s="99">
        <v>19047305</v>
      </c>
      <c r="C44" s="41">
        <v>1</v>
      </c>
      <c r="D44" s="42">
        <v>6</v>
      </c>
      <c r="E44" s="67"/>
    </row>
    <row r="45" spans="1:7" s="7" customFormat="1" x14ac:dyDescent="0.25">
      <c r="A45" s="106" t="s">
        <v>103</v>
      </c>
      <c r="B45" s="99">
        <v>18046088</v>
      </c>
      <c r="C45" s="41">
        <v>1</v>
      </c>
      <c r="D45" s="42">
        <v>3</v>
      </c>
      <c r="E45" s="67"/>
    </row>
    <row r="46" spans="1:7" s="7" customFormat="1" ht="5.25" customHeight="1" x14ac:dyDescent="0.25">
      <c r="A46" s="21"/>
      <c r="B46" s="86"/>
      <c r="C46" s="86"/>
      <c r="D46" s="12"/>
      <c r="E46" s="67"/>
    </row>
    <row r="47" spans="1:7" s="7" customFormat="1" ht="15" customHeight="1" x14ac:dyDescent="0.25">
      <c r="A47" s="51" t="s">
        <v>14</v>
      </c>
      <c r="B47" s="93">
        <f>SUM(B48:B56)</f>
        <v>213268026</v>
      </c>
      <c r="C47" s="46">
        <f>SUM(C48:C56)</f>
        <v>10</v>
      </c>
      <c r="D47" s="47">
        <f>SUM(D48:D56)</f>
        <v>36</v>
      </c>
      <c r="E47" s="66"/>
    </row>
    <row r="48" spans="1:7" s="7" customFormat="1" ht="28.5" customHeight="1" x14ac:dyDescent="0.25">
      <c r="A48" s="106" t="s">
        <v>104</v>
      </c>
      <c r="B48" s="99">
        <v>2200256</v>
      </c>
      <c r="C48" s="41">
        <v>1</v>
      </c>
      <c r="D48" s="42">
        <v>5</v>
      </c>
      <c r="E48" s="67"/>
    </row>
    <row r="49" spans="1:5" s="7" customFormat="1" ht="27.75" customHeight="1" x14ac:dyDescent="0.25">
      <c r="A49" s="106" t="s">
        <v>105</v>
      </c>
      <c r="B49" s="99">
        <v>15564354</v>
      </c>
      <c r="C49" s="41">
        <v>1</v>
      </c>
      <c r="D49" s="42">
        <v>5</v>
      </c>
      <c r="E49" s="67"/>
    </row>
    <row r="50" spans="1:5" s="7" customFormat="1" x14ac:dyDescent="0.25">
      <c r="A50" s="106" t="s">
        <v>107</v>
      </c>
      <c r="B50" s="99">
        <v>57581940</v>
      </c>
      <c r="C50" s="41">
        <v>1</v>
      </c>
      <c r="D50" s="42">
        <v>6</v>
      </c>
      <c r="E50" s="67"/>
    </row>
    <row r="51" spans="1:5" s="7" customFormat="1" x14ac:dyDescent="0.25">
      <c r="A51" s="106" t="s">
        <v>108</v>
      </c>
      <c r="B51" s="99">
        <v>17872300</v>
      </c>
      <c r="C51" s="41">
        <v>2</v>
      </c>
      <c r="D51" s="42">
        <v>9</v>
      </c>
      <c r="E51" s="67"/>
    </row>
    <row r="52" spans="1:5" s="7" customFormat="1" ht="16.5" customHeight="1" x14ac:dyDescent="0.25">
      <c r="A52" s="106" t="s">
        <v>109</v>
      </c>
      <c r="B52" s="99">
        <v>30355895</v>
      </c>
      <c r="C52" s="41">
        <v>1</v>
      </c>
      <c r="D52" s="42">
        <v>3</v>
      </c>
      <c r="E52" s="67"/>
    </row>
    <row r="53" spans="1:5" s="7" customFormat="1" ht="29.25" customHeight="1" x14ac:dyDescent="0.25">
      <c r="A53" s="106" t="s">
        <v>110</v>
      </c>
      <c r="B53" s="99">
        <v>15518633</v>
      </c>
      <c r="C53" s="41">
        <v>1</v>
      </c>
      <c r="D53" s="42">
        <v>5</v>
      </c>
      <c r="E53" s="67"/>
    </row>
    <row r="54" spans="1:5" s="7" customFormat="1" ht="30" x14ac:dyDescent="0.25">
      <c r="A54" s="106" t="s">
        <v>111</v>
      </c>
      <c r="B54" s="99">
        <v>53424249</v>
      </c>
      <c r="C54" s="41">
        <v>1</v>
      </c>
      <c r="D54" s="42">
        <v>0</v>
      </c>
      <c r="E54" s="67"/>
    </row>
    <row r="55" spans="1:5" s="7" customFormat="1" ht="16.5" customHeight="1" x14ac:dyDescent="0.25">
      <c r="A55" s="106" t="s">
        <v>112</v>
      </c>
      <c r="B55" s="99">
        <v>18666485</v>
      </c>
      <c r="C55" s="41">
        <v>1</v>
      </c>
      <c r="D55" s="42">
        <v>3</v>
      </c>
      <c r="E55" s="67"/>
    </row>
    <row r="56" spans="1:5" s="7" customFormat="1" ht="16.5" customHeight="1" thickBot="1" x14ac:dyDescent="0.3">
      <c r="A56" s="106" t="s">
        <v>113</v>
      </c>
      <c r="B56" s="99">
        <v>2083914</v>
      </c>
      <c r="C56" s="41">
        <v>1</v>
      </c>
      <c r="D56" s="42">
        <v>0</v>
      </c>
      <c r="E56" s="70"/>
    </row>
    <row r="57" spans="1:5" s="7" customFormat="1" ht="5.25" customHeight="1" thickTop="1" x14ac:dyDescent="0.25">
      <c r="A57" s="21"/>
      <c r="B57" s="15"/>
      <c r="C57" s="13"/>
      <c r="D57" s="19"/>
    </row>
    <row r="58" spans="1:5" s="7" customFormat="1" ht="15.75" x14ac:dyDescent="0.25">
      <c r="A58" s="51" t="s">
        <v>27</v>
      </c>
      <c r="B58" s="93">
        <f>B59</f>
        <v>3185307434</v>
      </c>
      <c r="C58" s="46">
        <f>+C59</f>
        <v>5</v>
      </c>
      <c r="D58" s="47">
        <f>D59</f>
        <v>0</v>
      </c>
    </row>
    <row r="59" spans="1:5" s="7" customFormat="1" ht="18" customHeight="1" thickBot="1" x14ac:dyDescent="0.3">
      <c r="A59" s="54" t="s">
        <v>28</v>
      </c>
      <c r="B59" s="95">
        <v>3185307434</v>
      </c>
      <c r="C59" s="23">
        <v>5</v>
      </c>
      <c r="D59" s="24">
        <v>0</v>
      </c>
    </row>
    <row r="60" spans="1:5" ht="15.75" customHeight="1" thickTop="1" thickBot="1" x14ac:dyDescent="0.3">
      <c r="A60" s="1"/>
      <c r="B60" s="96"/>
      <c r="C60" s="71"/>
      <c r="D60" s="72"/>
    </row>
    <row r="61" spans="1:5" ht="17.25" thickTop="1" thickBot="1" x14ac:dyDescent="0.3">
      <c r="A61" s="57" t="s">
        <v>50</v>
      </c>
      <c r="B61" s="97">
        <f>B11+B42+B47+B58</f>
        <v>6584935664</v>
      </c>
      <c r="C61" s="58">
        <f>C11+C42+C47+C58</f>
        <v>51</v>
      </c>
      <c r="D61" s="58">
        <f>D11+D42+D47+D58</f>
        <v>217</v>
      </c>
      <c r="E61" s="88"/>
    </row>
    <row r="62" spans="1:5" ht="15.75" thickTop="1" x14ac:dyDescent="0.25">
      <c r="A62" s="89"/>
      <c r="B62" s="73"/>
      <c r="C62" s="74"/>
      <c r="D62" s="75"/>
      <c r="E62" s="14"/>
    </row>
    <row r="63" spans="1:5" x14ac:dyDescent="0.25">
      <c r="A63" s="219" t="s">
        <v>30</v>
      </c>
      <c r="B63" s="219"/>
      <c r="E63" s="14"/>
    </row>
    <row r="64" spans="1:5" x14ac:dyDescent="0.25">
      <c r="A64" s="34" t="s">
        <v>32</v>
      </c>
      <c r="B64" s="31"/>
      <c r="C64" s="76"/>
      <c r="D64" s="77"/>
    </row>
    <row r="65" spans="3:3" x14ac:dyDescent="0.25">
      <c r="C65" s="76"/>
    </row>
    <row r="67" spans="3:3" x14ac:dyDescent="0.25">
      <c r="C67" s="76"/>
    </row>
  </sheetData>
  <mergeCells count="9">
    <mergeCell ref="A8:A9"/>
    <mergeCell ref="B8:D8"/>
    <mergeCell ref="A63:B63"/>
    <mergeCell ref="A1:D1"/>
    <mergeCell ref="A2:E2"/>
    <mergeCell ref="A3:D3"/>
    <mergeCell ref="A4:D4"/>
    <mergeCell ref="A5:D5"/>
    <mergeCell ref="A6:D6"/>
  </mergeCells>
  <printOptions horizontalCentered="1"/>
  <pageMargins left="0.39370078740157483" right="0.39370078740157483" top="0.59055118110236227" bottom="0.39370078740157483" header="0.31496062992125984" footer="0.31496062992125984"/>
  <pageSetup scale="6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D21" sqref="D21"/>
    </sheetView>
  </sheetViews>
  <sheetFormatPr baseColWidth="10" defaultRowHeight="15" x14ac:dyDescent="0.25"/>
  <cols>
    <col min="1" max="1" width="46.85546875" style="3" customWidth="1"/>
    <col min="2" max="2" width="12.7109375" style="3" customWidth="1"/>
    <col min="3" max="3" width="16.28515625" style="3" bestFit="1" customWidth="1"/>
    <col min="4" max="4" width="12.7109375" style="3" customWidth="1"/>
    <col min="5" max="5" width="16.28515625" style="3" customWidth="1"/>
    <col min="6" max="6" width="12.7109375" style="3" customWidth="1"/>
    <col min="7" max="7" width="16.28515625" style="3" bestFit="1" customWidth="1"/>
    <col min="8" max="16384" width="11.42578125" style="3"/>
  </cols>
  <sheetData>
    <row r="1" spans="1:7" ht="18.75" x14ac:dyDescent="0.25">
      <c r="A1" s="220" t="s">
        <v>33</v>
      </c>
      <c r="B1" s="220"/>
      <c r="C1" s="220"/>
      <c r="D1" s="220"/>
      <c r="E1" s="220"/>
      <c r="F1" s="220"/>
      <c r="G1" s="220"/>
    </row>
    <row r="2" spans="1:7" ht="18.75" x14ac:dyDescent="0.25">
      <c r="A2" s="220" t="s">
        <v>54</v>
      </c>
      <c r="B2" s="220"/>
      <c r="C2" s="220"/>
      <c r="D2" s="220"/>
      <c r="E2" s="220"/>
      <c r="F2" s="220"/>
      <c r="G2" s="220"/>
    </row>
    <row r="3" spans="1:7" ht="18.75" x14ac:dyDescent="0.25">
      <c r="A3" s="220" t="s">
        <v>0</v>
      </c>
      <c r="B3" s="220"/>
      <c r="C3" s="220"/>
      <c r="D3" s="220"/>
      <c r="E3" s="220"/>
      <c r="F3" s="220"/>
      <c r="G3" s="220"/>
    </row>
    <row r="4" spans="1:7" ht="18.75" x14ac:dyDescent="0.25">
      <c r="A4" s="220" t="s">
        <v>34</v>
      </c>
      <c r="B4" s="220"/>
      <c r="C4" s="220"/>
      <c r="D4" s="220"/>
      <c r="E4" s="220"/>
      <c r="F4" s="220"/>
      <c r="G4" s="220"/>
    </row>
    <row r="5" spans="1:7" ht="17.25" x14ac:dyDescent="0.25">
      <c r="A5" s="227"/>
      <c r="B5" s="227"/>
      <c r="C5" s="227"/>
      <c r="D5" s="227"/>
      <c r="E5" s="227"/>
      <c r="F5" s="227"/>
      <c r="G5" s="227"/>
    </row>
    <row r="6" spans="1:7" ht="15.75" thickBot="1" x14ac:dyDescent="0.3"/>
    <row r="7" spans="1:7" ht="59.25" customHeight="1" thickTop="1" thickBot="1" x14ac:dyDescent="0.3">
      <c r="A7" s="222" t="s">
        <v>35</v>
      </c>
      <c r="B7" s="224" t="s">
        <v>114</v>
      </c>
      <c r="C7" s="225"/>
      <c r="D7" s="224" t="s">
        <v>115</v>
      </c>
      <c r="E7" s="225"/>
      <c r="F7" s="224" t="s">
        <v>116</v>
      </c>
      <c r="G7" s="226"/>
    </row>
    <row r="8" spans="1:7" ht="17.25" customHeight="1" thickTop="1" thickBot="1" x14ac:dyDescent="0.3">
      <c r="A8" s="223"/>
      <c r="B8" s="111" t="s">
        <v>1</v>
      </c>
      <c r="C8" s="112" t="s">
        <v>2</v>
      </c>
      <c r="D8" s="111" t="s">
        <v>1</v>
      </c>
      <c r="E8" s="112" t="s">
        <v>2</v>
      </c>
      <c r="F8" s="111" t="s">
        <v>1</v>
      </c>
      <c r="G8" s="113" t="s">
        <v>2</v>
      </c>
    </row>
    <row r="9" spans="1:7" ht="15.75" thickTop="1" x14ac:dyDescent="0.25">
      <c r="A9" s="114" t="s">
        <v>36</v>
      </c>
      <c r="B9" s="115">
        <v>45</v>
      </c>
      <c r="C9" s="127">
        <f>7124000245+15000000</f>
        <v>7139000245</v>
      </c>
      <c r="D9" s="116">
        <v>33</v>
      </c>
      <c r="E9" s="127">
        <f>3054884593-15000000</f>
        <v>3039884593</v>
      </c>
      <c r="F9" s="116">
        <f>B9+D9</f>
        <v>78</v>
      </c>
      <c r="G9" s="131">
        <f t="shared" ref="G9:G13" si="0">C9+E9</f>
        <v>10178884838</v>
      </c>
    </row>
    <row r="10" spans="1:7" x14ac:dyDescent="0.25">
      <c r="A10" s="117" t="s">
        <v>37</v>
      </c>
      <c r="B10" s="118">
        <v>1</v>
      </c>
      <c r="C10" s="128">
        <v>26180879</v>
      </c>
      <c r="D10" s="119">
        <v>3</v>
      </c>
      <c r="E10" s="128">
        <v>146475611</v>
      </c>
      <c r="F10" s="119">
        <f t="shared" ref="F10:F13" si="1">B10+D10</f>
        <v>4</v>
      </c>
      <c r="G10" s="132">
        <f t="shared" si="0"/>
        <v>172656490</v>
      </c>
    </row>
    <row r="11" spans="1:7" x14ac:dyDescent="0.25">
      <c r="A11" s="117" t="s">
        <v>38</v>
      </c>
      <c r="B11" s="41">
        <v>30</v>
      </c>
      <c r="C11" s="128">
        <v>5694208149</v>
      </c>
      <c r="D11" s="119">
        <v>10</v>
      </c>
      <c r="E11" s="128">
        <v>213268026</v>
      </c>
      <c r="F11" s="119">
        <f t="shared" si="1"/>
        <v>40</v>
      </c>
      <c r="G11" s="132">
        <f t="shared" si="0"/>
        <v>5907476175</v>
      </c>
    </row>
    <row r="12" spans="1:7" x14ac:dyDescent="0.25">
      <c r="A12" s="120" t="s">
        <v>39</v>
      </c>
      <c r="B12" s="41">
        <v>3</v>
      </c>
      <c r="C12" s="128">
        <v>135200000</v>
      </c>
      <c r="D12" s="119">
        <v>0</v>
      </c>
      <c r="E12" s="128">
        <v>0</v>
      </c>
      <c r="F12" s="119">
        <f t="shared" si="1"/>
        <v>3</v>
      </c>
      <c r="G12" s="132">
        <f t="shared" si="0"/>
        <v>135200000</v>
      </c>
    </row>
    <row r="13" spans="1:7" ht="15.75" thickBot="1" x14ac:dyDescent="0.3">
      <c r="A13" s="121" t="s">
        <v>40</v>
      </c>
      <c r="B13" s="122">
        <v>0</v>
      </c>
      <c r="C13" s="129">
        <v>62589858</v>
      </c>
      <c r="D13" s="123">
        <v>5</v>
      </c>
      <c r="E13" s="129">
        <v>3185307434</v>
      </c>
      <c r="F13" s="123">
        <f t="shared" si="1"/>
        <v>5</v>
      </c>
      <c r="G13" s="133">
        <f t="shared" si="0"/>
        <v>3247897292</v>
      </c>
    </row>
    <row r="14" spans="1:7" ht="16.5" thickTop="1" thickBot="1" x14ac:dyDescent="0.3">
      <c r="A14" s="108"/>
      <c r="B14" s="109"/>
      <c r="C14" s="130"/>
      <c r="D14" s="110"/>
      <c r="E14" s="130"/>
      <c r="F14" s="110"/>
      <c r="G14" s="130"/>
    </row>
    <row r="15" spans="1:7" ht="17.25" thickTop="1" thickBot="1" x14ac:dyDescent="0.3">
      <c r="A15" s="124" t="s">
        <v>3</v>
      </c>
      <c r="B15" s="125">
        <f>SUM(B9:B13)</f>
        <v>79</v>
      </c>
      <c r="C15" s="125">
        <f t="shared" ref="C15:G15" si="2">SUM(C9:C13)</f>
        <v>13057179131</v>
      </c>
      <c r="D15" s="125">
        <f>SUM(D9:D13)</f>
        <v>51</v>
      </c>
      <c r="E15" s="125">
        <f t="shared" si="2"/>
        <v>6584935664</v>
      </c>
      <c r="F15" s="125">
        <f>SUM(F9:F13)</f>
        <v>130</v>
      </c>
      <c r="G15" s="134">
        <f t="shared" si="2"/>
        <v>19642114795</v>
      </c>
    </row>
    <row r="16" spans="1:7" ht="15.75" thickTop="1" x14ac:dyDescent="0.25"/>
    <row r="17" spans="1:7" x14ac:dyDescent="0.25">
      <c r="A17" s="107"/>
      <c r="B17" s="126"/>
      <c r="C17" s="135"/>
      <c r="D17" s="126"/>
      <c r="E17" s="135"/>
      <c r="F17" s="126"/>
      <c r="G17" s="107"/>
    </row>
    <row r="18" spans="1:7" x14ac:dyDescent="0.25">
      <c r="A18" s="107"/>
      <c r="B18" s="126"/>
      <c r="C18" s="126"/>
      <c r="D18" s="126"/>
      <c r="E18" s="126"/>
      <c r="F18" s="126"/>
      <c r="G18" s="107"/>
    </row>
    <row r="19" spans="1:7" x14ac:dyDescent="0.25">
      <c r="A19" s="107"/>
      <c r="B19" s="126"/>
      <c r="C19" s="126"/>
      <c r="D19" s="126"/>
      <c r="E19" s="126"/>
      <c r="F19" s="126"/>
      <c r="G19" s="107"/>
    </row>
    <row r="20" spans="1:7" x14ac:dyDescent="0.25">
      <c r="A20" s="107"/>
      <c r="B20" s="107"/>
      <c r="C20" s="107"/>
      <c r="D20" s="107"/>
      <c r="E20" s="107"/>
      <c r="F20" s="107"/>
      <c r="G20" s="107"/>
    </row>
    <row r="21" spans="1:7" x14ac:dyDescent="0.25">
      <c r="A21" s="107"/>
      <c r="B21" s="107"/>
      <c r="C21" s="107"/>
      <c r="D21" s="107"/>
      <c r="E21" s="107"/>
      <c r="F21" s="107"/>
      <c r="G21" s="107"/>
    </row>
  </sheetData>
  <mergeCells count="9">
    <mergeCell ref="A7:A8"/>
    <mergeCell ref="B7:C7"/>
    <mergeCell ref="D7:E7"/>
    <mergeCell ref="F7:G7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9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C26" sqref="C26"/>
    </sheetView>
  </sheetViews>
  <sheetFormatPr baseColWidth="10" defaultRowHeight="15" x14ac:dyDescent="0.25"/>
  <cols>
    <col min="1" max="1" width="41" style="3" customWidth="1"/>
    <col min="2" max="2" width="10" style="3" customWidth="1"/>
    <col min="3" max="3" width="18.28515625" style="3" bestFit="1" customWidth="1"/>
    <col min="4" max="4" width="11.7109375" style="3" customWidth="1"/>
    <col min="5" max="5" width="16.85546875" style="3" customWidth="1"/>
    <col min="6" max="6" width="12.42578125" style="3" customWidth="1"/>
    <col min="7" max="7" width="18.28515625" style="3" bestFit="1" customWidth="1"/>
    <col min="8" max="16384" width="11.42578125" style="3"/>
  </cols>
  <sheetData>
    <row r="1" spans="1:7" ht="18.75" x14ac:dyDescent="0.25">
      <c r="A1" s="220" t="s">
        <v>136</v>
      </c>
      <c r="B1" s="220"/>
      <c r="C1" s="220"/>
      <c r="D1" s="220"/>
      <c r="E1" s="220"/>
      <c r="F1" s="220"/>
      <c r="G1" s="220"/>
    </row>
    <row r="2" spans="1:7" ht="18.75" x14ac:dyDescent="0.25">
      <c r="A2" s="220" t="s">
        <v>54</v>
      </c>
      <c r="B2" s="220"/>
      <c r="C2" s="220"/>
      <c r="D2" s="220"/>
      <c r="E2" s="220"/>
      <c r="F2" s="220"/>
      <c r="G2" s="220"/>
    </row>
    <row r="3" spans="1:7" ht="18.75" x14ac:dyDescent="0.25">
      <c r="A3" s="220" t="s">
        <v>0</v>
      </c>
      <c r="B3" s="220"/>
      <c r="C3" s="220"/>
      <c r="D3" s="220"/>
      <c r="E3" s="220"/>
      <c r="F3" s="220"/>
      <c r="G3" s="220"/>
    </row>
    <row r="4" spans="1:7" ht="18.75" x14ac:dyDescent="0.25">
      <c r="A4" s="220" t="s">
        <v>137</v>
      </c>
      <c r="B4" s="220"/>
      <c r="C4" s="220"/>
      <c r="D4" s="220"/>
      <c r="E4" s="220"/>
      <c r="F4" s="220"/>
      <c r="G4" s="220"/>
    </row>
    <row r="5" spans="1:7" ht="17.25" x14ac:dyDescent="0.25">
      <c r="A5" s="227"/>
      <c r="B5" s="227"/>
      <c r="C5" s="227"/>
      <c r="D5" s="227"/>
      <c r="E5" s="227"/>
      <c r="F5" s="227"/>
      <c r="G5" s="227"/>
    </row>
    <row r="6" spans="1:7" ht="15.75" thickBot="1" x14ac:dyDescent="0.3">
      <c r="A6" s="139"/>
      <c r="B6" s="139"/>
      <c r="C6" s="139"/>
      <c r="D6" s="139"/>
      <c r="E6" s="139"/>
      <c r="F6" s="139"/>
      <c r="G6" s="139"/>
    </row>
    <row r="7" spans="1:7" ht="51.75" customHeight="1" thickTop="1" thickBot="1" x14ac:dyDescent="0.3">
      <c r="A7" s="222" t="s">
        <v>138</v>
      </c>
      <c r="B7" s="224" t="s">
        <v>114</v>
      </c>
      <c r="C7" s="225"/>
      <c r="D7" s="224" t="s">
        <v>115</v>
      </c>
      <c r="E7" s="225"/>
      <c r="F7" s="224" t="s">
        <v>116</v>
      </c>
      <c r="G7" s="226"/>
    </row>
    <row r="8" spans="1:7" ht="17.25" thickTop="1" thickBot="1" x14ac:dyDescent="0.3">
      <c r="A8" s="223"/>
      <c r="B8" s="111" t="s">
        <v>1</v>
      </c>
      <c r="C8" s="140" t="s">
        <v>2</v>
      </c>
      <c r="D8" s="111" t="s">
        <v>1</v>
      </c>
      <c r="E8" s="112" t="s">
        <v>2</v>
      </c>
      <c r="F8" s="111" t="s">
        <v>1</v>
      </c>
      <c r="G8" s="113" t="s">
        <v>2</v>
      </c>
    </row>
    <row r="9" spans="1:7" ht="18" customHeight="1" thickTop="1" x14ac:dyDescent="0.25">
      <c r="A9" s="114" t="s">
        <v>139</v>
      </c>
      <c r="B9" s="141" t="s">
        <v>140</v>
      </c>
      <c r="C9" s="142">
        <f>8880899558+18450000</f>
        <v>8899349558</v>
      </c>
      <c r="D9" s="141" t="s">
        <v>119</v>
      </c>
      <c r="E9" s="142">
        <v>347101596</v>
      </c>
      <c r="F9" s="143">
        <f>35+5</f>
        <v>40</v>
      </c>
      <c r="G9" s="144">
        <f>C9+E9</f>
        <v>9246451154</v>
      </c>
    </row>
    <row r="10" spans="1:7" ht="17.25" customHeight="1" x14ac:dyDescent="0.25">
      <c r="A10" s="117" t="s">
        <v>415</v>
      </c>
      <c r="B10" s="41" t="s">
        <v>141</v>
      </c>
      <c r="C10" s="145">
        <f>673284395-1000000</f>
        <v>672284395</v>
      </c>
      <c r="D10" s="41" t="s">
        <v>121</v>
      </c>
      <c r="E10" s="145">
        <v>56782644</v>
      </c>
      <c r="F10" s="146">
        <f>19+3</f>
        <v>22</v>
      </c>
      <c r="G10" s="147">
        <f>C10+E10</f>
        <v>729067039</v>
      </c>
    </row>
    <row r="11" spans="1:7" ht="18.75" customHeight="1" x14ac:dyDescent="0.25">
      <c r="A11" s="117" t="s">
        <v>142</v>
      </c>
      <c r="B11" s="41" t="s">
        <v>141</v>
      </c>
      <c r="C11" s="145">
        <f>2997356810-1000000</f>
        <v>2996356810</v>
      </c>
      <c r="D11" s="41">
        <v>4</v>
      </c>
      <c r="E11" s="145">
        <v>75168013</v>
      </c>
      <c r="F11" s="41">
        <f>20+4</f>
        <v>24</v>
      </c>
      <c r="G11" s="148">
        <f>C11+E11</f>
        <v>3071524823</v>
      </c>
    </row>
    <row r="12" spans="1:7" ht="18.75" customHeight="1" x14ac:dyDescent="0.25">
      <c r="A12" s="117" t="s">
        <v>143</v>
      </c>
      <c r="B12" s="41" t="s">
        <v>120</v>
      </c>
      <c r="C12" s="145">
        <f>399764139+10000000+15000000</f>
        <v>424764139</v>
      </c>
      <c r="D12" s="41">
        <v>6</v>
      </c>
      <c r="E12" s="145">
        <v>934595216</v>
      </c>
      <c r="F12" s="41">
        <f>5+5</f>
        <v>10</v>
      </c>
      <c r="G12" s="148">
        <f>C12+E12</f>
        <v>1359359355</v>
      </c>
    </row>
    <row r="13" spans="1:7" ht="19.5" customHeight="1" thickBot="1" x14ac:dyDescent="0.3">
      <c r="A13" s="149" t="s">
        <v>416</v>
      </c>
      <c r="B13" s="55" t="s">
        <v>144</v>
      </c>
      <c r="C13" s="103">
        <v>64424229</v>
      </c>
      <c r="D13" s="55" t="s">
        <v>414</v>
      </c>
      <c r="E13" s="103">
        <f>5202738195-1000000-1750000-1200000-12500000-15000000</f>
        <v>5171288195</v>
      </c>
      <c r="F13" s="150">
        <f>0+33</f>
        <v>33</v>
      </c>
      <c r="G13" s="151">
        <f>C13+E13</f>
        <v>5235712424</v>
      </c>
    </row>
    <row r="14" spans="1:7" ht="11.25" customHeight="1" thickTop="1" thickBot="1" x14ac:dyDescent="0.3">
      <c r="A14" s="108"/>
      <c r="B14" s="152"/>
      <c r="C14" s="153"/>
      <c r="D14" s="110"/>
      <c r="E14" s="130"/>
      <c r="F14" s="110"/>
      <c r="G14" s="130"/>
    </row>
    <row r="15" spans="1:7" ht="15.75" customHeight="1" thickTop="1" thickBot="1" x14ac:dyDescent="0.3">
      <c r="A15" s="124" t="s">
        <v>3</v>
      </c>
      <c r="B15" s="125">
        <f>35+20+20+4+0</f>
        <v>79</v>
      </c>
      <c r="C15" s="154">
        <f>SUM(C9:C13)</f>
        <v>13057179131</v>
      </c>
      <c r="D15" s="125">
        <f>5+3+4+6+33</f>
        <v>51</v>
      </c>
      <c r="E15" s="154">
        <f>SUM(E9:E13)</f>
        <v>6584935664</v>
      </c>
      <c r="F15" s="125">
        <f>B15+D15</f>
        <v>130</v>
      </c>
      <c r="G15" s="134">
        <f>SUM(G9:G13)</f>
        <v>19642114795</v>
      </c>
    </row>
    <row r="16" spans="1:7" ht="26.25" customHeight="1" thickTop="1" x14ac:dyDescent="0.25">
      <c r="D16" s="64"/>
      <c r="E16" s="17"/>
      <c r="G16" s="17"/>
    </row>
    <row r="17" spans="1:7" x14ac:dyDescent="0.25">
      <c r="A17" s="228" t="s">
        <v>145</v>
      </c>
      <c r="B17" s="228"/>
      <c r="C17" s="107"/>
      <c r="D17" s="107"/>
      <c r="E17" s="155"/>
      <c r="F17" s="107"/>
      <c r="G17" s="155"/>
    </row>
    <row r="18" spans="1:7" x14ac:dyDescent="0.25">
      <c r="A18" s="107"/>
      <c r="B18" s="155"/>
      <c r="C18" s="155"/>
      <c r="D18" s="155"/>
      <c r="E18" s="107"/>
      <c r="F18" s="107"/>
      <c r="G18" s="155"/>
    </row>
    <row r="19" spans="1:7" x14ac:dyDescent="0.25">
      <c r="A19" s="107"/>
      <c r="B19" s="155"/>
      <c r="C19" s="156"/>
      <c r="D19" s="155"/>
      <c r="E19" s="156"/>
      <c r="F19" s="107"/>
      <c r="G19" s="155"/>
    </row>
    <row r="20" spans="1:7" x14ac:dyDescent="0.25">
      <c r="A20" s="107"/>
      <c r="B20" s="155"/>
      <c r="C20" s="157"/>
      <c r="D20" s="157"/>
      <c r="E20" s="126"/>
      <c r="F20" s="107"/>
      <c r="G20" s="155"/>
    </row>
    <row r="21" spans="1:7" x14ac:dyDescent="0.25">
      <c r="A21" s="107"/>
      <c r="B21" s="107"/>
      <c r="C21" s="107"/>
      <c r="D21" s="107"/>
      <c r="E21" s="107"/>
      <c r="F21" s="107"/>
      <c r="G21" s="107"/>
    </row>
    <row r="22" spans="1:7" x14ac:dyDescent="0.25">
      <c r="A22" s="107"/>
      <c r="B22" s="155"/>
      <c r="C22" s="155"/>
      <c r="D22" s="155"/>
      <c r="E22" s="107"/>
      <c r="F22" s="107"/>
      <c r="G22" s="107"/>
    </row>
    <row r="23" spans="1:7" x14ac:dyDescent="0.25">
      <c r="A23" s="107"/>
      <c r="B23" s="155"/>
      <c r="C23" s="107"/>
      <c r="D23" s="155"/>
      <c r="E23" s="107"/>
      <c r="F23" s="107"/>
      <c r="G23" s="107"/>
    </row>
    <row r="24" spans="1:7" x14ac:dyDescent="0.25">
      <c r="A24" s="107"/>
      <c r="B24" s="107"/>
      <c r="C24" s="107"/>
      <c r="D24" s="107"/>
      <c r="E24" s="107"/>
      <c r="F24" s="107"/>
      <c r="G24" s="107"/>
    </row>
    <row r="25" spans="1:7" x14ac:dyDescent="0.25">
      <c r="A25" s="107"/>
      <c r="B25" s="107"/>
      <c r="C25" s="107"/>
      <c r="D25" s="107"/>
      <c r="E25" s="107"/>
      <c r="F25" s="107"/>
      <c r="G25" s="107"/>
    </row>
    <row r="26" spans="1:7" x14ac:dyDescent="0.25">
      <c r="A26" s="107"/>
      <c r="B26" s="107"/>
      <c r="C26" s="107"/>
      <c r="D26" s="107"/>
      <c r="E26" s="107"/>
      <c r="F26" s="107"/>
      <c r="G26" s="107"/>
    </row>
    <row r="27" spans="1:7" x14ac:dyDescent="0.25">
      <c r="A27" s="107"/>
      <c r="B27" s="107"/>
      <c r="C27" s="107"/>
      <c r="D27" s="107"/>
      <c r="E27" s="107"/>
      <c r="F27" s="107"/>
      <c r="G27" s="107"/>
    </row>
    <row r="28" spans="1:7" x14ac:dyDescent="0.25">
      <c r="A28" s="107"/>
      <c r="B28" s="107"/>
      <c r="C28" s="107"/>
      <c r="D28" s="107"/>
      <c r="E28" s="107"/>
      <c r="F28" s="107"/>
      <c r="G28" s="107"/>
    </row>
    <row r="29" spans="1:7" x14ac:dyDescent="0.25">
      <c r="A29" s="107"/>
      <c r="B29" s="107"/>
      <c r="C29" s="107"/>
      <c r="D29" s="107"/>
      <c r="E29" s="107"/>
      <c r="F29" s="107"/>
      <c r="G29" s="107"/>
    </row>
    <row r="30" spans="1:7" x14ac:dyDescent="0.25">
      <c r="A30" s="107"/>
      <c r="B30" s="107"/>
      <c r="C30" s="107"/>
      <c r="D30" s="107"/>
      <c r="E30" s="107"/>
      <c r="F30" s="107"/>
      <c r="G30" s="107"/>
    </row>
    <row r="31" spans="1:7" x14ac:dyDescent="0.25">
      <c r="A31" s="107"/>
      <c r="B31" s="107"/>
      <c r="C31" s="107"/>
      <c r="D31" s="107"/>
      <c r="E31" s="107"/>
      <c r="F31" s="107"/>
      <c r="G31" s="107"/>
    </row>
    <row r="32" spans="1:7" x14ac:dyDescent="0.25">
      <c r="A32" s="107"/>
      <c r="B32" s="107"/>
      <c r="C32" s="107"/>
      <c r="D32" s="107"/>
      <c r="E32" s="107"/>
      <c r="F32" s="107"/>
      <c r="G32" s="107"/>
    </row>
    <row r="33" spans="1:7" x14ac:dyDescent="0.25">
      <c r="A33" s="107"/>
      <c r="B33" s="107"/>
      <c r="C33" s="107"/>
      <c r="D33" s="107"/>
      <c r="E33" s="107"/>
      <c r="F33" s="107"/>
      <c r="G33" s="107"/>
    </row>
    <row r="34" spans="1:7" x14ac:dyDescent="0.25">
      <c r="A34" s="107"/>
      <c r="B34" s="107"/>
      <c r="C34" s="107"/>
      <c r="D34" s="107"/>
      <c r="E34" s="107"/>
      <c r="F34" s="107"/>
      <c r="G34" s="107"/>
    </row>
    <row r="35" spans="1:7" x14ac:dyDescent="0.25">
      <c r="A35" s="107"/>
      <c r="B35" s="107"/>
      <c r="C35" s="107"/>
      <c r="D35" s="107"/>
      <c r="E35" s="107"/>
      <c r="F35" s="107"/>
      <c r="G35" s="107"/>
    </row>
    <row r="36" spans="1:7" x14ac:dyDescent="0.25">
      <c r="A36" s="107"/>
      <c r="B36" s="107"/>
      <c r="C36" s="107"/>
      <c r="D36" s="107"/>
      <c r="E36" s="107"/>
      <c r="F36" s="107"/>
      <c r="G36" s="107"/>
    </row>
    <row r="37" spans="1:7" x14ac:dyDescent="0.25">
      <c r="A37" s="107"/>
      <c r="B37" s="107"/>
      <c r="C37" s="107"/>
      <c r="D37" s="107"/>
      <c r="E37" s="107"/>
      <c r="F37" s="107"/>
      <c r="G37" s="107"/>
    </row>
    <row r="38" spans="1:7" x14ac:dyDescent="0.25">
      <c r="A38" s="107"/>
      <c r="B38" s="107"/>
      <c r="C38" s="107"/>
      <c r="D38" s="107"/>
      <c r="E38" s="107"/>
      <c r="F38" s="107"/>
      <c r="G38" s="107"/>
    </row>
    <row r="39" spans="1:7" x14ac:dyDescent="0.25">
      <c r="A39" s="107"/>
      <c r="B39" s="107"/>
      <c r="C39" s="107"/>
      <c r="D39" s="107"/>
      <c r="E39" s="107"/>
      <c r="F39" s="107"/>
      <c r="G39" s="107"/>
    </row>
    <row r="40" spans="1:7" x14ac:dyDescent="0.25">
      <c r="A40" s="107"/>
      <c r="B40" s="107"/>
      <c r="C40" s="107"/>
      <c r="D40" s="107"/>
      <c r="E40" s="107"/>
      <c r="F40" s="107"/>
      <c r="G40" s="107"/>
    </row>
    <row r="41" spans="1:7" x14ac:dyDescent="0.25">
      <c r="A41" s="107"/>
      <c r="B41" s="107"/>
      <c r="C41" s="107"/>
      <c r="D41" s="107"/>
      <c r="E41" s="107"/>
      <c r="F41" s="107"/>
      <c r="G41" s="107"/>
    </row>
    <row r="42" spans="1:7" x14ac:dyDescent="0.25">
      <c r="A42" s="107"/>
      <c r="B42" s="107"/>
      <c r="C42" s="107"/>
      <c r="D42" s="107"/>
      <c r="E42" s="107"/>
      <c r="F42" s="107"/>
      <c r="G42" s="107"/>
    </row>
    <row r="43" spans="1:7" x14ac:dyDescent="0.25">
      <c r="A43" s="107"/>
      <c r="B43" s="107"/>
      <c r="C43" s="107"/>
      <c r="D43" s="107"/>
      <c r="E43" s="107"/>
      <c r="F43" s="107"/>
      <c r="G43" s="107"/>
    </row>
    <row r="44" spans="1:7" x14ac:dyDescent="0.25">
      <c r="A44" s="107"/>
      <c r="B44" s="107"/>
      <c r="C44" s="107"/>
      <c r="D44" s="107"/>
      <c r="E44" s="107"/>
      <c r="F44" s="107"/>
      <c r="G44" s="107"/>
    </row>
    <row r="45" spans="1:7" x14ac:dyDescent="0.25">
      <c r="A45" s="107"/>
      <c r="B45" s="107"/>
      <c r="C45" s="107"/>
      <c r="D45" s="107"/>
      <c r="E45" s="107"/>
      <c r="F45" s="107"/>
      <c r="G45" s="107"/>
    </row>
    <row r="46" spans="1:7" x14ac:dyDescent="0.25">
      <c r="A46" s="107"/>
      <c r="B46" s="107"/>
      <c r="C46" s="107"/>
      <c r="D46" s="107"/>
      <c r="E46" s="107"/>
      <c r="F46" s="107"/>
      <c r="G46" s="107"/>
    </row>
    <row r="47" spans="1:7" x14ac:dyDescent="0.25">
      <c r="A47" s="107"/>
      <c r="B47" s="107"/>
      <c r="C47" s="107"/>
      <c r="D47" s="107"/>
      <c r="E47" s="107"/>
      <c r="F47" s="107"/>
      <c r="G47" s="107"/>
    </row>
  </sheetData>
  <mergeCells count="10">
    <mergeCell ref="A17:B17"/>
    <mergeCell ref="A1:G1"/>
    <mergeCell ref="A2:G2"/>
    <mergeCell ref="A3:G3"/>
    <mergeCell ref="A4:G4"/>
    <mergeCell ref="A5:G5"/>
    <mergeCell ref="A7:A8"/>
    <mergeCell ref="B7:C7"/>
    <mergeCell ref="D7:E7"/>
    <mergeCell ref="F7:G7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abSelected="1" view="pageBreakPreview" zoomScaleNormal="100" zoomScaleSheetLayoutView="100" workbookViewId="0">
      <selection activeCell="C18" sqref="C18"/>
    </sheetView>
  </sheetViews>
  <sheetFormatPr baseColWidth="10" defaultRowHeight="15" x14ac:dyDescent="0.25"/>
  <cols>
    <col min="1" max="1" width="15" customWidth="1"/>
    <col min="2" max="2" width="4" style="158" hidden="1" customWidth="1"/>
    <col min="3" max="3" width="98.42578125" style="159" customWidth="1"/>
    <col min="4" max="4" width="20.28515625" style="160" customWidth="1"/>
    <col min="5" max="5" width="4.7109375" customWidth="1"/>
    <col min="6" max="6" width="12.5703125" customWidth="1"/>
  </cols>
  <sheetData>
    <row r="1" spans="1:4" ht="21" customHeight="1" x14ac:dyDescent="0.25">
      <c r="A1" s="229" t="s">
        <v>146</v>
      </c>
      <c r="B1" s="229"/>
      <c r="C1" s="229"/>
      <c r="D1" s="229"/>
    </row>
    <row r="2" spans="1:4" ht="18.75" x14ac:dyDescent="0.25">
      <c r="A2" s="229" t="s">
        <v>54</v>
      </c>
      <c r="B2" s="229"/>
      <c r="C2" s="229"/>
      <c r="D2" s="229"/>
    </row>
    <row r="3" spans="1:4" ht="18.75" x14ac:dyDescent="0.25">
      <c r="A3" s="229" t="s">
        <v>147</v>
      </c>
      <c r="B3" s="229"/>
      <c r="C3" s="229"/>
      <c r="D3" s="229"/>
    </row>
    <row r="4" spans="1:4" ht="18.75" x14ac:dyDescent="0.25">
      <c r="A4" s="229"/>
      <c r="B4" s="229"/>
      <c r="C4" s="229"/>
      <c r="D4" s="229"/>
    </row>
    <row r="5" spans="1:4" ht="15" customHeight="1" thickBot="1" x14ac:dyDescent="0.3"/>
    <row r="6" spans="1:4" ht="43.5" customHeight="1" thickTop="1" thickBot="1" x14ac:dyDescent="0.3">
      <c r="A6" s="161" t="s">
        <v>148</v>
      </c>
      <c r="B6" s="162"/>
      <c r="C6" s="163" t="s">
        <v>149</v>
      </c>
      <c r="D6" s="164" t="s">
        <v>55</v>
      </c>
    </row>
    <row r="7" spans="1:4" ht="3.75" customHeight="1" thickTop="1" thickBot="1" x14ac:dyDescent="0.3">
      <c r="A7" s="165"/>
      <c r="B7" s="166"/>
      <c r="C7" s="167"/>
      <c r="D7" s="168"/>
    </row>
    <row r="8" spans="1:4" ht="15.75" thickTop="1" x14ac:dyDescent="0.25">
      <c r="A8" s="169"/>
      <c r="B8" s="170"/>
      <c r="C8" s="171"/>
      <c r="D8" s="172"/>
    </row>
    <row r="9" spans="1:4" ht="15.75" customHeight="1" x14ac:dyDescent="0.25">
      <c r="A9" s="173"/>
      <c r="B9" s="174"/>
      <c r="C9" s="175" t="s">
        <v>150</v>
      </c>
      <c r="D9" s="176">
        <f>SUM(D10:D88)</f>
        <v>13057179131</v>
      </c>
    </row>
    <row r="10" spans="1:4" x14ac:dyDescent="0.25">
      <c r="A10" s="177">
        <v>1</v>
      </c>
      <c r="B10" s="178" t="s">
        <v>151</v>
      </c>
      <c r="C10" s="179" t="s">
        <v>152</v>
      </c>
      <c r="D10" s="180">
        <v>28391608</v>
      </c>
    </row>
    <row r="11" spans="1:4" x14ac:dyDescent="0.25">
      <c r="A11" s="177">
        <v>2</v>
      </c>
      <c r="B11" s="178" t="s">
        <v>153</v>
      </c>
      <c r="C11" s="179" t="s">
        <v>154</v>
      </c>
      <c r="D11" s="180">
        <v>61568360</v>
      </c>
    </row>
    <row r="12" spans="1:4" x14ac:dyDescent="0.25">
      <c r="A12" s="177">
        <v>3</v>
      </c>
      <c r="B12" s="178" t="s">
        <v>155</v>
      </c>
      <c r="C12" s="179" t="s">
        <v>156</v>
      </c>
      <c r="D12" s="180">
        <v>2454877</v>
      </c>
    </row>
    <row r="13" spans="1:4" x14ac:dyDescent="0.25">
      <c r="A13" s="177">
        <v>4</v>
      </c>
      <c r="B13" s="178" t="s">
        <v>157</v>
      </c>
      <c r="C13" s="179" t="s">
        <v>158</v>
      </c>
      <c r="D13" s="180">
        <v>1859581</v>
      </c>
    </row>
    <row r="14" spans="1:4" x14ac:dyDescent="0.25">
      <c r="A14" s="177">
        <v>5</v>
      </c>
      <c r="B14" s="178" t="s">
        <v>159</v>
      </c>
      <c r="C14" s="179" t="s">
        <v>160</v>
      </c>
      <c r="D14" s="180">
        <v>1425238</v>
      </c>
    </row>
    <row r="15" spans="1:4" x14ac:dyDescent="0.25">
      <c r="A15" s="177">
        <v>6</v>
      </c>
      <c r="B15" s="181" t="s">
        <v>161</v>
      </c>
      <c r="C15" s="179" t="s">
        <v>162</v>
      </c>
      <c r="D15" s="180">
        <v>1738646</v>
      </c>
    </row>
    <row r="16" spans="1:4" x14ac:dyDescent="0.25">
      <c r="A16" s="177">
        <v>7</v>
      </c>
      <c r="B16" s="181" t="s">
        <v>163</v>
      </c>
      <c r="C16" s="179" t="s">
        <v>164</v>
      </c>
      <c r="D16" s="180">
        <v>32680041</v>
      </c>
    </row>
    <row r="17" spans="1:4" x14ac:dyDescent="0.25">
      <c r="A17" s="177">
        <v>8</v>
      </c>
      <c r="B17" s="181" t="s">
        <v>165</v>
      </c>
      <c r="C17" s="179" t="s">
        <v>166</v>
      </c>
      <c r="D17" s="180">
        <v>2950344</v>
      </c>
    </row>
    <row r="18" spans="1:4" x14ac:dyDescent="0.25">
      <c r="A18" s="177">
        <v>9</v>
      </c>
      <c r="B18" s="181" t="s">
        <v>167</v>
      </c>
      <c r="C18" s="179" t="s">
        <v>168</v>
      </c>
      <c r="D18" s="180">
        <v>25897904</v>
      </c>
    </row>
    <row r="19" spans="1:4" x14ac:dyDescent="0.25">
      <c r="A19" s="177">
        <v>10</v>
      </c>
      <c r="B19" s="181" t="s">
        <v>169</v>
      </c>
      <c r="C19" s="179" t="s">
        <v>170</v>
      </c>
      <c r="D19" s="180">
        <v>41115060</v>
      </c>
    </row>
    <row r="20" spans="1:4" x14ac:dyDescent="0.25">
      <c r="A20" s="177">
        <v>11</v>
      </c>
      <c r="B20" s="181" t="s">
        <v>171</v>
      </c>
      <c r="C20" s="179" t="s">
        <v>172</v>
      </c>
      <c r="D20" s="180">
        <v>19506094</v>
      </c>
    </row>
    <row r="21" spans="1:4" x14ac:dyDescent="0.25">
      <c r="A21" s="177">
        <v>12</v>
      </c>
      <c r="B21" s="181" t="s">
        <v>173</v>
      </c>
      <c r="C21" s="179" t="s">
        <v>174</v>
      </c>
      <c r="D21" s="180">
        <v>64763939</v>
      </c>
    </row>
    <row r="22" spans="1:4" x14ac:dyDescent="0.25">
      <c r="A22" s="177">
        <v>13</v>
      </c>
      <c r="B22" s="181" t="s">
        <v>175</v>
      </c>
      <c r="C22" s="179" t="s">
        <v>176</v>
      </c>
      <c r="D22" s="180">
        <v>17080923</v>
      </c>
    </row>
    <row r="23" spans="1:4" x14ac:dyDescent="0.25">
      <c r="A23" s="177">
        <v>14</v>
      </c>
      <c r="B23" s="181" t="s">
        <v>177</v>
      </c>
      <c r="C23" s="179" t="s">
        <v>178</v>
      </c>
      <c r="D23" s="180">
        <v>27780478</v>
      </c>
    </row>
    <row r="24" spans="1:4" x14ac:dyDescent="0.25">
      <c r="A24" s="177">
        <v>15</v>
      </c>
      <c r="B24" s="181" t="s">
        <v>179</v>
      </c>
      <c r="C24" s="179" t="s">
        <v>180</v>
      </c>
      <c r="D24" s="180">
        <v>222720968</v>
      </c>
    </row>
    <row r="25" spans="1:4" x14ac:dyDescent="0.25">
      <c r="A25" s="177">
        <v>16</v>
      </c>
      <c r="B25" s="181" t="s">
        <v>181</v>
      </c>
      <c r="C25" s="179" t="s">
        <v>182</v>
      </c>
      <c r="D25" s="180">
        <v>41596841</v>
      </c>
    </row>
    <row r="26" spans="1:4" x14ac:dyDescent="0.25">
      <c r="A26" s="177">
        <v>17</v>
      </c>
      <c r="B26" s="181" t="s">
        <v>183</v>
      </c>
      <c r="C26" s="179" t="s">
        <v>184</v>
      </c>
      <c r="D26" s="180">
        <v>4202615</v>
      </c>
    </row>
    <row r="27" spans="1:4" x14ac:dyDescent="0.25">
      <c r="A27" s="177">
        <v>18</v>
      </c>
      <c r="B27" s="181" t="s">
        <v>185</v>
      </c>
      <c r="C27" s="179" t="s">
        <v>186</v>
      </c>
      <c r="D27" s="180">
        <v>8397067</v>
      </c>
    </row>
    <row r="28" spans="1:4" x14ac:dyDescent="0.25">
      <c r="A28" s="177">
        <v>19</v>
      </c>
      <c r="B28" s="181" t="s">
        <v>187</v>
      </c>
      <c r="C28" s="179" t="s">
        <v>188</v>
      </c>
      <c r="D28" s="180">
        <v>4523422</v>
      </c>
    </row>
    <row r="29" spans="1:4" x14ac:dyDescent="0.25">
      <c r="A29" s="177">
        <v>20</v>
      </c>
      <c r="B29" s="181" t="s">
        <v>189</v>
      </c>
      <c r="C29" s="179" t="s">
        <v>190</v>
      </c>
      <c r="D29" s="180">
        <v>40498491</v>
      </c>
    </row>
    <row r="30" spans="1:4" x14ac:dyDescent="0.25">
      <c r="A30" s="177">
        <v>21</v>
      </c>
      <c r="B30" s="178" t="s">
        <v>191</v>
      </c>
      <c r="C30" s="179" t="s">
        <v>192</v>
      </c>
      <c r="D30" s="180">
        <v>8893589</v>
      </c>
    </row>
    <row r="31" spans="1:4" x14ac:dyDescent="0.25">
      <c r="A31" s="177">
        <v>22</v>
      </c>
      <c r="B31" s="181" t="s">
        <v>193</v>
      </c>
      <c r="C31" s="179" t="s">
        <v>194</v>
      </c>
      <c r="D31" s="180">
        <v>30814713</v>
      </c>
    </row>
    <row r="32" spans="1:4" x14ac:dyDescent="0.25">
      <c r="A32" s="177">
        <v>23</v>
      </c>
      <c r="B32" s="181" t="s">
        <v>195</v>
      </c>
      <c r="C32" s="179" t="s">
        <v>196</v>
      </c>
      <c r="D32" s="180">
        <f>6233446+18450000</f>
        <v>24683446</v>
      </c>
    </row>
    <row r="33" spans="1:4" x14ac:dyDescent="0.25">
      <c r="A33" s="177">
        <v>24</v>
      </c>
      <c r="B33" s="181" t="s">
        <v>197</v>
      </c>
      <c r="C33" s="179" t="s">
        <v>198</v>
      </c>
      <c r="D33" s="180">
        <v>18278741</v>
      </c>
    </row>
    <row r="34" spans="1:4" x14ac:dyDescent="0.25">
      <c r="A34" s="177">
        <v>25</v>
      </c>
      <c r="B34" s="178" t="s">
        <v>199</v>
      </c>
      <c r="C34" s="179" t="s">
        <v>200</v>
      </c>
      <c r="D34" s="180">
        <v>19000000</v>
      </c>
    </row>
    <row r="35" spans="1:4" x14ac:dyDescent="0.25">
      <c r="A35" s="177">
        <v>26</v>
      </c>
      <c r="B35" s="181" t="s">
        <v>201</v>
      </c>
      <c r="C35" s="179" t="s">
        <v>202</v>
      </c>
      <c r="D35" s="180">
        <v>19164472</v>
      </c>
    </row>
    <row r="36" spans="1:4" x14ac:dyDescent="0.25">
      <c r="A36" s="177">
        <v>27</v>
      </c>
      <c r="B36" s="181" t="s">
        <v>203</v>
      </c>
      <c r="C36" s="179" t="s">
        <v>204</v>
      </c>
      <c r="D36" s="180">
        <v>4559646779</v>
      </c>
    </row>
    <row r="37" spans="1:4" x14ac:dyDescent="0.25">
      <c r="A37" s="177">
        <v>28</v>
      </c>
      <c r="B37" s="181" t="s">
        <v>205</v>
      </c>
      <c r="C37" s="179" t="s">
        <v>206</v>
      </c>
      <c r="D37" s="180">
        <v>199500260</v>
      </c>
    </row>
    <row r="38" spans="1:4" x14ac:dyDescent="0.25">
      <c r="A38" s="177">
        <v>29</v>
      </c>
      <c r="B38" s="181" t="s">
        <v>207</v>
      </c>
      <c r="C38" s="179" t="s">
        <v>208</v>
      </c>
      <c r="D38" s="180">
        <f>57654756-1000000</f>
        <v>56654756</v>
      </c>
    </row>
    <row r="39" spans="1:4" x14ac:dyDescent="0.25">
      <c r="A39" s="177">
        <v>30</v>
      </c>
      <c r="B39" s="181" t="s">
        <v>209</v>
      </c>
      <c r="C39" s="179" t="s">
        <v>210</v>
      </c>
      <c r="D39" s="180">
        <v>93409854</v>
      </c>
    </row>
    <row r="40" spans="1:4" x14ac:dyDescent="0.25">
      <c r="A40" s="177">
        <v>31</v>
      </c>
      <c r="B40" s="181" t="s">
        <v>211</v>
      </c>
      <c r="C40" s="179" t="s">
        <v>212</v>
      </c>
      <c r="D40" s="180">
        <v>94720</v>
      </c>
    </row>
    <row r="41" spans="1:4" x14ac:dyDescent="0.25">
      <c r="A41" s="177">
        <v>32</v>
      </c>
      <c r="B41" s="181" t="s">
        <v>213</v>
      </c>
      <c r="C41" s="179" t="s">
        <v>214</v>
      </c>
      <c r="D41" s="180">
        <v>16251910</v>
      </c>
    </row>
    <row r="42" spans="1:4" x14ac:dyDescent="0.25">
      <c r="A42" s="177">
        <v>33</v>
      </c>
      <c r="B42" s="181" t="s">
        <v>215</v>
      </c>
      <c r="C42" s="179" t="s">
        <v>216</v>
      </c>
      <c r="D42" s="180">
        <v>264500000</v>
      </c>
    </row>
    <row r="43" spans="1:4" x14ac:dyDescent="0.25">
      <c r="A43" s="177">
        <v>34</v>
      </c>
      <c r="B43" s="181" t="s">
        <v>217</v>
      </c>
      <c r="C43" s="179" t="s">
        <v>218</v>
      </c>
      <c r="D43" s="180">
        <v>279807318</v>
      </c>
    </row>
    <row r="44" spans="1:4" x14ac:dyDescent="0.25">
      <c r="A44" s="177">
        <v>35</v>
      </c>
      <c r="B44" s="181" t="s">
        <v>219</v>
      </c>
      <c r="C44" s="179" t="s">
        <v>220</v>
      </c>
      <c r="D44" s="180">
        <v>12287122</v>
      </c>
    </row>
    <row r="45" spans="1:4" ht="30" x14ac:dyDescent="0.25">
      <c r="A45" s="177">
        <v>36</v>
      </c>
      <c r="B45" s="181" t="s">
        <v>221</v>
      </c>
      <c r="C45" s="182" t="s">
        <v>222</v>
      </c>
      <c r="D45" s="180">
        <v>122598279</v>
      </c>
    </row>
    <row r="46" spans="1:4" x14ac:dyDescent="0.25">
      <c r="A46" s="177">
        <v>37</v>
      </c>
      <c r="B46" s="181" t="s">
        <v>223</v>
      </c>
      <c r="C46" s="179" t="s">
        <v>224</v>
      </c>
      <c r="D46" s="180">
        <v>134652356</v>
      </c>
    </row>
    <row r="47" spans="1:4" x14ac:dyDescent="0.25">
      <c r="A47" s="177">
        <v>38</v>
      </c>
      <c r="B47" s="181" t="s">
        <v>225</v>
      </c>
      <c r="C47" s="179" t="s">
        <v>226</v>
      </c>
      <c r="D47" s="180">
        <v>26180879</v>
      </c>
    </row>
    <row r="48" spans="1:4" x14ac:dyDescent="0.25">
      <c r="A48" s="177">
        <v>39</v>
      </c>
      <c r="B48" s="181" t="s">
        <v>227</v>
      </c>
      <c r="C48" s="179" t="s">
        <v>228</v>
      </c>
      <c r="D48" s="180">
        <v>1319788118</v>
      </c>
    </row>
    <row r="49" spans="1:4" x14ac:dyDescent="0.25">
      <c r="A49" s="177">
        <v>40</v>
      </c>
      <c r="B49" s="181" t="s">
        <v>229</v>
      </c>
      <c r="C49" s="179" t="s">
        <v>230</v>
      </c>
      <c r="D49" s="180">
        <v>178386907</v>
      </c>
    </row>
    <row r="50" spans="1:4" x14ac:dyDescent="0.25">
      <c r="A50" s="177">
        <v>41</v>
      </c>
      <c r="B50" s="181" t="s">
        <v>231</v>
      </c>
      <c r="C50" s="179" t="s">
        <v>232</v>
      </c>
      <c r="D50" s="180">
        <v>2131677</v>
      </c>
    </row>
    <row r="51" spans="1:4" x14ac:dyDescent="0.25">
      <c r="A51" s="177">
        <v>42</v>
      </c>
      <c r="B51" s="181" t="s">
        <v>233</v>
      </c>
      <c r="C51" s="179" t="s">
        <v>234</v>
      </c>
      <c r="D51" s="180">
        <v>41351304</v>
      </c>
    </row>
    <row r="52" spans="1:4" x14ac:dyDescent="0.25">
      <c r="A52" s="177">
        <v>43</v>
      </c>
      <c r="B52" s="181" t="s">
        <v>235</v>
      </c>
      <c r="C52" s="179" t="s">
        <v>236</v>
      </c>
      <c r="D52" s="180">
        <v>209139392</v>
      </c>
    </row>
    <row r="53" spans="1:4" x14ac:dyDescent="0.25">
      <c r="A53" s="177">
        <v>44</v>
      </c>
      <c r="B53" s="181" t="s">
        <v>237</v>
      </c>
      <c r="C53" s="179" t="s">
        <v>238</v>
      </c>
      <c r="D53" s="180">
        <v>114703285</v>
      </c>
    </row>
    <row r="54" spans="1:4" x14ac:dyDescent="0.25">
      <c r="A54" s="177">
        <v>45</v>
      </c>
      <c r="B54" s="181" t="s">
        <v>239</v>
      </c>
      <c r="C54" s="179" t="s">
        <v>240</v>
      </c>
      <c r="D54" s="180">
        <v>376076033</v>
      </c>
    </row>
    <row r="55" spans="1:4" x14ac:dyDescent="0.25">
      <c r="A55" s="177">
        <v>46</v>
      </c>
      <c r="B55" s="181" t="s">
        <v>241</v>
      </c>
      <c r="C55" s="179" t="s">
        <v>242</v>
      </c>
      <c r="D55" s="180">
        <v>138913126</v>
      </c>
    </row>
    <row r="56" spans="1:4" x14ac:dyDescent="0.25">
      <c r="A56" s="177">
        <v>47</v>
      </c>
      <c r="B56" s="181" t="s">
        <v>243</v>
      </c>
      <c r="C56" s="179" t="s">
        <v>244</v>
      </c>
      <c r="D56" s="180">
        <v>10185939</v>
      </c>
    </row>
    <row r="57" spans="1:4" x14ac:dyDescent="0.25">
      <c r="A57" s="177">
        <v>48</v>
      </c>
      <c r="B57" s="181" t="s">
        <v>245</v>
      </c>
      <c r="C57" s="179" t="s">
        <v>246</v>
      </c>
      <c r="D57" s="180">
        <v>92449881</v>
      </c>
    </row>
    <row r="58" spans="1:4" x14ac:dyDescent="0.25">
      <c r="A58" s="177">
        <v>49</v>
      </c>
      <c r="B58" s="181" t="s">
        <v>247</v>
      </c>
      <c r="C58" s="179" t="s">
        <v>248</v>
      </c>
      <c r="D58" s="180">
        <v>18068931</v>
      </c>
    </row>
    <row r="59" spans="1:4" x14ac:dyDescent="0.25">
      <c r="A59" s="177">
        <v>50</v>
      </c>
      <c r="B59" s="181" t="s">
        <v>249</v>
      </c>
      <c r="C59" s="179" t="s">
        <v>250</v>
      </c>
      <c r="D59" s="180">
        <v>15983764</v>
      </c>
    </row>
    <row r="60" spans="1:4" ht="15" customHeight="1" x14ac:dyDescent="0.25">
      <c r="A60" s="177">
        <v>51</v>
      </c>
      <c r="B60" s="181" t="s">
        <v>251</v>
      </c>
      <c r="C60" s="179" t="s">
        <v>252</v>
      </c>
      <c r="D60" s="180">
        <v>26986784</v>
      </c>
    </row>
    <row r="61" spans="1:4" x14ac:dyDescent="0.25">
      <c r="A61" s="177">
        <v>52</v>
      </c>
      <c r="B61" s="181" t="s">
        <v>253</v>
      </c>
      <c r="C61" s="179" t="s">
        <v>254</v>
      </c>
      <c r="D61" s="180">
        <v>15000000</v>
      </c>
    </row>
    <row r="62" spans="1:4" x14ac:dyDescent="0.25">
      <c r="A62" s="177">
        <v>53</v>
      </c>
      <c r="B62" s="181" t="s">
        <v>255</v>
      </c>
      <c r="C62" s="179" t="s">
        <v>256</v>
      </c>
      <c r="D62" s="180">
        <v>439253532</v>
      </c>
    </row>
    <row r="63" spans="1:4" x14ac:dyDescent="0.25">
      <c r="A63" s="177">
        <v>54</v>
      </c>
      <c r="B63" s="181" t="s">
        <v>257</v>
      </c>
      <c r="C63" s="179" t="s">
        <v>258</v>
      </c>
      <c r="D63" s="180">
        <v>10283425</v>
      </c>
    </row>
    <row r="64" spans="1:4" x14ac:dyDescent="0.25">
      <c r="A64" s="177">
        <v>55</v>
      </c>
      <c r="B64" s="181" t="s">
        <v>259</v>
      </c>
      <c r="C64" s="179" t="s">
        <v>260</v>
      </c>
      <c r="D64" s="180">
        <v>31437566</v>
      </c>
    </row>
    <row r="65" spans="1:4" x14ac:dyDescent="0.25">
      <c r="A65" s="177">
        <v>56</v>
      </c>
      <c r="B65" s="181" t="s">
        <v>261</v>
      </c>
      <c r="C65" s="179" t="s">
        <v>262</v>
      </c>
      <c r="D65" s="180">
        <v>76895359</v>
      </c>
    </row>
    <row r="66" spans="1:4" x14ac:dyDescent="0.25">
      <c r="A66" s="177">
        <v>57</v>
      </c>
      <c r="B66" s="181" t="s">
        <v>263</v>
      </c>
      <c r="C66" s="179" t="s">
        <v>264</v>
      </c>
      <c r="D66" s="180">
        <v>116513269</v>
      </c>
    </row>
    <row r="67" spans="1:4" ht="15.75" thickBot="1" x14ac:dyDescent="0.3">
      <c r="A67" s="183">
        <v>58</v>
      </c>
      <c r="B67" s="184" t="s">
        <v>265</v>
      </c>
      <c r="C67" s="185" t="s">
        <v>266</v>
      </c>
      <c r="D67" s="186">
        <v>64874820</v>
      </c>
    </row>
    <row r="68" spans="1:4" ht="21" customHeight="1" thickTop="1" x14ac:dyDescent="0.25">
      <c r="A68" s="187">
        <v>59</v>
      </c>
      <c r="B68" s="188" t="s">
        <v>267</v>
      </c>
      <c r="C68" s="188" t="s">
        <v>268</v>
      </c>
      <c r="D68" s="180">
        <v>1183135</v>
      </c>
    </row>
    <row r="69" spans="1:4" x14ac:dyDescent="0.25">
      <c r="A69" s="177">
        <v>60</v>
      </c>
      <c r="B69" s="181" t="s">
        <v>269</v>
      </c>
      <c r="C69" s="179" t="s">
        <v>270</v>
      </c>
      <c r="D69" s="180">
        <v>61819264</v>
      </c>
    </row>
    <row r="70" spans="1:4" x14ac:dyDescent="0.25">
      <c r="A70" s="177">
        <v>61</v>
      </c>
      <c r="B70" s="181" t="s">
        <v>271</v>
      </c>
      <c r="C70" s="179" t="s">
        <v>272</v>
      </c>
      <c r="D70" s="180">
        <v>27432883</v>
      </c>
    </row>
    <row r="71" spans="1:4" x14ac:dyDescent="0.25">
      <c r="A71" s="177">
        <v>62</v>
      </c>
      <c r="B71" s="181" t="s">
        <v>273</v>
      </c>
      <c r="C71" s="179" t="s">
        <v>274</v>
      </c>
      <c r="D71" s="180">
        <v>11109620</v>
      </c>
    </row>
    <row r="72" spans="1:4" s="190" customFormat="1" x14ac:dyDescent="0.25">
      <c r="A72" s="177">
        <v>63</v>
      </c>
      <c r="B72" s="189" t="s">
        <v>275</v>
      </c>
      <c r="C72" s="179" t="s">
        <v>276</v>
      </c>
      <c r="D72" s="180">
        <v>92208511</v>
      </c>
    </row>
    <row r="73" spans="1:4" x14ac:dyDescent="0.25">
      <c r="A73" s="177">
        <v>64</v>
      </c>
      <c r="B73" s="181" t="s">
        <v>277</v>
      </c>
      <c r="C73" s="179" t="s">
        <v>278</v>
      </c>
      <c r="D73" s="180">
        <v>37774990</v>
      </c>
    </row>
    <row r="74" spans="1:4" x14ac:dyDescent="0.25">
      <c r="A74" s="177">
        <v>65</v>
      </c>
      <c r="B74" s="181" t="s">
        <v>279</v>
      </c>
      <c r="C74" s="179" t="s">
        <v>280</v>
      </c>
      <c r="D74" s="180">
        <v>1454814785</v>
      </c>
    </row>
    <row r="75" spans="1:4" x14ac:dyDescent="0.25">
      <c r="A75" s="177">
        <v>66</v>
      </c>
      <c r="B75" s="181" t="s">
        <v>281</v>
      </c>
      <c r="C75" s="179" t="s">
        <v>282</v>
      </c>
      <c r="D75" s="180">
        <v>24102391</v>
      </c>
    </row>
    <row r="76" spans="1:4" x14ac:dyDescent="0.25">
      <c r="A76" s="177">
        <v>67</v>
      </c>
      <c r="B76" s="181" t="s">
        <v>283</v>
      </c>
      <c r="C76" s="179" t="s">
        <v>284</v>
      </c>
      <c r="D76" s="180">
        <v>32224261</v>
      </c>
    </row>
    <row r="77" spans="1:4" x14ac:dyDescent="0.25">
      <c r="A77" s="177">
        <v>68</v>
      </c>
      <c r="B77" s="181" t="s">
        <v>285</v>
      </c>
      <c r="C77" s="179" t="s">
        <v>286</v>
      </c>
      <c r="D77" s="180">
        <f>8173126-1000000</f>
        <v>7173126</v>
      </c>
    </row>
    <row r="78" spans="1:4" x14ac:dyDescent="0.25">
      <c r="A78" s="177">
        <v>69</v>
      </c>
      <c r="B78" s="181" t="s">
        <v>287</v>
      </c>
      <c r="C78" s="179" t="s">
        <v>288</v>
      </c>
      <c r="D78" s="180">
        <v>35200000</v>
      </c>
    </row>
    <row r="79" spans="1:4" x14ac:dyDescent="0.25">
      <c r="A79" s="177">
        <v>70</v>
      </c>
      <c r="B79" s="181" t="s">
        <v>289</v>
      </c>
      <c r="C79" s="179" t="s">
        <v>290</v>
      </c>
      <c r="D79" s="180">
        <v>60000000</v>
      </c>
    </row>
    <row r="80" spans="1:4" x14ac:dyDescent="0.25">
      <c r="A80" s="177">
        <v>71</v>
      </c>
      <c r="B80" s="181" t="s">
        <v>291</v>
      </c>
      <c r="C80" s="179" t="s">
        <v>292</v>
      </c>
      <c r="D80" s="180">
        <v>9049418</v>
      </c>
    </row>
    <row r="81" spans="1:4" x14ac:dyDescent="0.25">
      <c r="A81" s="177">
        <v>72</v>
      </c>
      <c r="B81" s="181" t="s">
        <v>293</v>
      </c>
      <c r="C81" s="179" t="s">
        <v>294</v>
      </c>
      <c r="D81" s="180">
        <f>132563450+10000000+15000000</f>
        <v>157563450</v>
      </c>
    </row>
    <row r="82" spans="1:4" x14ac:dyDescent="0.25">
      <c r="A82" s="177">
        <v>73</v>
      </c>
      <c r="B82" s="181" t="s">
        <v>295</v>
      </c>
      <c r="C82" s="179" t="s">
        <v>296</v>
      </c>
      <c r="D82" s="180">
        <v>77708283</v>
      </c>
    </row>
    <row r="83" spans="1:4" x14ac:dyDescent="0.25">
      <c r="A83" s="177">
        <v>74</v>
      </c>
      <c r="B83" s="181" t="s">
        <v>297</v>
      </c>
      <c r="C83" s="179" t="s">
        <v>298</v>
      </c>
      <c r="D83" s="180">
        <v>200000000</v>
      </c>
    </row>
    <row r="84" spans="1:4" x14ac:dyDescent="0.25">
      <c r="A84" s="177">
        <v>75</v>
      </c>
      <c r="B84" s="181" t="s">
        <v>299</v>
      </c>
      <c r="C84" s="179" t="s">
        <v>300</v>
      </c>
      <c r="D84" s="180">
        <v>585154158</v>
      </c>
    </row>
    <row r="85" spans="1:4" x14ac:dyDescent="0.25">
      <c r="A85" s="177">
        <v>76</v>
      </c>
      <c r="B85" s="181" t="s">
        <v>301</v>
      </c>
      <c r="C85" s="179" t="s">
        <v>302</v>
      </c>
      <c r="D85" s="180">
        <v>325709433</v>
      </c>
    </row>
    <row r="86" spans="1:4" x14ac:dyDescent="0.25">
      <c r="A86" s="177">
        <v>77</v>
      </c>
      <c r="B86" s="181" t="s">
        <v>303</v>
      </c>
      <c r="C86" s="179" t="s">
        <v>304</v>
      </c>
      <c r="D86" s="180">
        <v>5046085</v>
      </c>
    </row>
    <row r="87" spans="1:4" x14ac:dyDescent="0.25">
      <c r="A87" s="177">
        <v>78</v>
      </c>
      <c r="B87" s="181" t="s">
        <v>305</v>
      </c>
      <c r="C87" s="179" t="s">
        <v>306</v>
      </c>
      <c r="D87" s="180">
        <v>12569430</v>
      </c>
    </row>
    <row r="88" spans="1:4" x14ac:dyDescent="0.25">
      <c r="A88" s="177">
        <v>79</v>
      </c>
      <c r="B88" s="181" t="s">
        <v>307</v>
      </c>
      <c r="C88" s="179" t="s">
        <v>308</v>
      </c>
      <c r="D88" s="180">
        <v>3341105</v>
      </c>
    </row>
    <row r="89" spans="1:4" x14ac:dyDescent="0.25">
      <c r="A89" s="191"/>
      <c r="B89" s="192"/>
      <c r="C89" s="193"/>
      <c r="D89" s="180"/>
    </row>
    <row r="90" spans="1:4" s="190" customFormat="1" ht="15.75" x14ac:dyDescent="0.25">
      <c r="A90" s="191"/>
      <c r="B90" s="174"/>
      <c r="C90" s="175" t="s">
        <v>309</v>
      </c>
      <c r="D90" s="176">
        <f>SUM(D91:D141)</f>
        <v>6584935664</v>
      </c>
    </row>
    <row r="91" spans="1:4" s="190" customFormat="1" x14ac:dyDescent="0.25">
      <c r="A91" s="177">
        <v>1</v>
      </c>
      <c r="B91" s="181" t="s">
        <v>310</v>
      </c>
      <c r="C91" s="179" t="s">
        <v>311</v>
      </c>
      <c r="D91" s="180">
        <f>213760915-1000000-1750000-15000000</f>
        <v>196010915</v>
      </c>
    </row>
    <row r="92" spans="1:4" s="190" customFormat="1" x14ac:dyDescent="0.25">
      <c r="A92" s="177">
        <v>2</v>
      </c>
      <c r="B92" s="181" t="s">
        <v>312</v>
      </c>
      <c r="C92" s="179" t="s">
        <v>313</v>
      </c>
      <c r="D92" s="180">
        <f>209621540-1200000</f>
        <v>208421540</v>
      </c>
    </row>
    <row r="93" spans="1:4" s="190" customFormat="1" x14ac:dyDescent="0.25">
      <c r="A93" s="177">
        <v>3</v>
      </c>
      <c r="B93" s="181" t="s">
        <v>314</v>
      </c>
      <c r="C93" s="179" t="s">
        <v>315</v>
      </c>
      <c r="D93" s="180">
        <v>99675252</v>
      </c>
    </row>
    <row r="94" spans="1:4" s="190" customFormat="1" x14ac:dyDescent="0.25">
      <c r="A94" s="177">
        <v>4</v>
      </c>
      <c r="B94" s="181" t="s">
        <v>316</v>
      </c>
      <c r="C94" s="179" t="s">
        <v>317</v>
      </c>
      <c r="D94" s="180">
        <v>32884368</v>
      </c>
    </row>
    <row r="95" spans="1:4" s="190" customFormat="1" x14ac:dyDescent="0.25">
      <c r="A95" s="177">
        <v>5</v>
      </c>
      <c r="B95" s="181" t="s">
        <v>318</v>
      </c>
      <c r="C95" s="179" t="s">
        <v>319</v>
      </c>
      <c r="D95" s="180">
        <v>185851946</v>
      </c>
    </row>
    <row r="96" spans="1:4" s="190" customFormat="1" x14ac:dyDescent="0.25">
      <c r="A96" s="177">
        <v>6</v>
      </c>
      <c r="B96" s="181" t="s">
        <v>320</v>
      </c>
      <c r="C96" s="179" t="s">
        <v>321</v>
      </c>
      <c r="D96" s="180">
        <v>69329718</v>
      </c>
    </row>
    <row r="97" spans="1:4" s="190" customFormat="1" x14ac:dyDescent="0.25">
      <c r="A97" s="177">
        <v>7</v>
      </c>
      <c r="B97" s="181" t="s">
        <v>322</v>
      </c>
      <c r="C97" s="179" t="s">
        <v>323</v>
      </c>
      <c r="D97" s="180">
        <v>462090203</v>
      </c>
    </row>
    <row r="98" spans="1:4" s="190" customFormat="1" x14ac:dyDescent="0.25">
      <c r="A98" s="177">
        <v>8</v>
      </c>
      <c r="B98" s="181" t="s">
        <v>324</v>
      </c>
      <c r="C98" s="179" t="s">
        <v>325</v>
      </c>
      <c r="D98" s="180">
        <v>128802436</v>
      </c>
    </row>
    <row r="99" spans="1:4" s="190" customFormat="1" x14ac:dyDescent="0.25">
      <c r="A99" s="177">
        <v>9</v>
      </c>
      <c r="B99" s="181" t="s">
        <v>326</v>
      </c>
      <c r="C99" s="179" t="s">
        <v>327</v>
      </c>
      <c r="D99" s="180">
        <v>400207776</v>
      </c>
    </row>
    <row r="100" spans="1:4" s="190" customFormat="1" x14ac:dyDescent="0.25">
      <c r="A100" s="177">
        <v>10</v>
      </c>
      <c r="B100" s="181" t="s">
        <v>328</v>
      </c>
      <c r="C100" s="179" t="s">
        <v>329</v>
      </c>
      <c r="D100" s="180">
        <v>17764307</v>
      </c>
    </row>
    <row r="101" spans="1:4" s="190" customFormat="1" x14ac:dyDescent="0.25">
      <c r="A101" s="177">
        <v>11</v>
      </c>
      <c r="B101" s="181" t="s">
        <v>330</v>
      </c>
      <c r="C101" s="179" t="s">
        <v>331</v>
      </c>
      <c r="D101" s="180">
        <v>177536345</v>
      </c>
    </row>
    <row r="102" spans="1:4" s="190" customFormat="1" x14ac:dyDescent="0.25">
      <c r="A102" s="177">
        <v>12</v>
      </c>
      <c r="B102" s="181" t="s">
        <v>332</v>
      </c>
      <c r="C102" s="179" t="s">
        <v>333</v>
      </c>
      <c r="D102" s="180">
        <v>34229846</v>
      </c>
    </row>
    <row r="103" spans="1:4" s="190" customFormat="1" x14ac:dyDescent="0.25">
      <c r="A103" s="177">
        <v>13</v>
      </c>
      <c r="B103" s="181" t="s">
        <v>334</v>
      </c>
      <c r="C103" s="179" t="s">
        <v>335</v>
      </c>
      <c r="D103" s="180">
        <v>280984349</v>
      </c>
    </row>
    <row r="104" spans="1:4" s="190" customFormat="1" x14ac:dyDescent="0.25">
      <c r="A104" s="177">
        <v>14</v>
      </c>
      <c r="B104" s="181" t="s">
        <v>336</v>
      </c>
      <c r="C104" s="179" t="s">
        <v>337</v>
      </c>
      <c r="D104" s="180">
        <f>121882218-12500000</f>
        <v>109382218</v>
      </c>
    </row>
    <row r="105" spans="1:4" s="190" customFormat="1" x14ac:dyDescent="0.25">
      <c r="A105" s="177">
        <v>15</v>
      </c>
      <c r="B105" s="181" t="s">
        <v>338</v>
      </c>
      <c r="C105" s="179" t="s">
        <v>339</v>
      </c>
      <c r="D105" s="180">
        <v>19047305</v>
      </c>
    </row>
    <row r="106" spans="1:4" s="190" customFormat="1" x14ac:dyDescent="0.25">
      <c r="A106" s="177">
        <v>16</v>
      </c>
      <c r="B106" s="181" t="s">
        <v>340</v>
      </c>
      <c r="C106" s="179" t="s">
        <v>341</v>
      </c>
      <c r="D106" s="180">
        <v>6384035</v>
      </c>
    </row>
    <row r="107" spans="1:4" s="190" customFormat="1" ht="30" x14ac:dyDescent="0.25">
      <c r="A107" s="177">
        <v>17</v>
      </c>
      <c r="B107" s="181" t="s">
        <v>342</v>
      </c>
      <c r="C107" s="182" t="s">
        <v>343</v>
      </c>
      <c r="D107" s="180">
        <v>4704075</v>
      </c>
    </row>
    <row r="108" spans="1:4" s="190" customFormat="1" x14ac:dyDescent="0.25">
      <c r="A108" s="177">
        <v>18</v>
      </c>
      <c r="B108" s="181" t="s">
        <v>344</v>
      </c>
      <c r="C108" s="179" t="s">
        <v>345</v>
      </c>
      <c r="D108" s="180">
        <v>2280519</v>
      </c>
    </row>
    <row r="109" spans="1:4" s="190" customFormat="1" x14ac:dyDescent="0.25">
      <c r="A109" s="177">
        <v>19</v>
      </c>
      <c r="B109" s="181" t="s">
        <v>346</v>
      </c>
      <c r="C109" s="179" t="s">
        <v>347</v>
      </c>
      <c r="D109" s="180">
        <v>6507300</v>
      </c>
    </row>
    <row r="110" spans="1:4" s="190" customFormat="1" x14ac:dyDescent="0.25">
      <c r="A110" s="177">
        <v>20</v>
      </c>
      <c r="B110" s="181" t="s">
        <v>348</v>
      </c>
      <c r="C110" s="179" t="s">
        <v>349</v>
      </c>
      <c r="D110" s="180">
        <v>13120252</v>
      </c>
    </row>
    <row r="111" spans="1:4" s="190" customFormat="1" x14ac:dyDescent="0.25">
      <c r="A111" s="177">
        <v>21</v>
      </c>
      <c r="B111" s="181" t="s">
        <v>350</v>
      </c>
      <c r="C111" s="179" t="s">
        <v>351</v>
      </c>
      <c r="D111" s="180">
        <v>37663994</v>
      </c>
    </row>
    <row r="112" spans="1:4" s="190" customFormat="1" x14ac:dyDescent="0.25">
      <c r="A112" s="177">
        <v>22</v>
      </c>
      <c r="B112" s="181" t="s">
        <v>352</v>
      </c>
      <c r="C112" s="179" t="s">
        <v>353</v>
      </c>
      <c r="D112" s="180">
        <v>9152268</v>
      </c>
    </row>
    <row r="113" spans="1:4" s="190" customFormat="1" x14ac:dyDescent="0.25">
      <c r="A113" s="177">
        <v>23</v>
      </c>
      <c r="B113" s="181" t="s">
        <v>354</v>
      </c>
      <c r="C113" s="179" t="s">
        <v>355</v>
      </c>
      <c r="D113" s="180">
        <v>2200256</v>
      </c>
    </row>
    <row r="114" spans="1:4" s="190" customFormat="1" ht="30" x14ac:dyDescent="0.25">
      <c r="A114" s="177">
        <v>24</v>
      </c>
      <c r="B114" s="181" t="s">
        <v>356</v>
      </c>
      <c r="C114" s="182" t="s">
        <v>357</v>
      </c>
      <c r="D114" s="180">
        <v>15564354</v>
      </c>
    </row>
    <row r="115" spans="1:4" s="190" customFormat="1" x14ac:dyDescent="0.25">
      <c r="A115" s="177">
        <v>25</v>
      </c>
      <c r="B115" s="181" t="s">
        <v>358</v>
      </c>
      <c r="C115" s="179" t="s">
        <v>359</v>
      </c>
      <c r="D115" s="180">
        <v>57581940</v>
      </c>
    </row>
    <row r="116" spans="1:4" s="190" customFormat="1" x14ac:dyDescent="0.25">
      <c r="A116" s="177">
        <v>26</v>
      </c>
      <c r="B116" s="181" t="s">
        <v>360</v>
      </c>
      <c r="C116" s="179" t="s">
        <v>361</v>
      </c>
      <c r="D116" s="180">
        <v>5591492</v>
      </c>
    </row>
    <row r="117" spans="1:4" s="190" customFormat="1" x14ac:dyDescent="0.25">
      <c r="A117" s="177">
        <v>27</v>
      </c>
      <c r="B117" s="181" t="s">
        <v>362</v>
      </c>
      <c r="C117" s="179" t="s">
        <v>363</v>
      </c>
      <c r="D117" s="180">
        <v>12280808</v>
      </c>
    </row>
    <row r="118" spans="1:4" s="190" customFormat="1" ht="30" x14ac:dyDescent="0.25">
      <c r="A118" s="177">
        <v>28</v>
      </c>
      <c r="B118" s="181" t="s">
        <v>364</v>
      </c>
      <c r="C118" s="209" t="s">
        <v>365</v>
      </c>
      <c r="D118" s="180">
        <v>30355895</v>
      </c>
    </row>
    <row r="119" spans="1:4" s="190" customFormat="1" x14ac:dyDescent="0.25">
      <c r="A119" s="177">
        <v>29</v>
      </c>
      <c r="B119" s="181" t="s">
        <v>366</v>
      </c>
      <c r="C119" s="210" t="s">
        <v>367</v>
      </c>
      <c r="D119" s="180">
        <v>15518633</v>
      </c>
    </row>
    <row r="120" spans="1:4" s="190" customFormat="1" x14ac:dyDescent="0.25">
      <c r="A120" s="177">
        <v>30</v>
      </c>
      <c r="B120" s="181" t="s">
        <v>368</v>
      </c>
      <c r="C120" s="211" t="s">
        <v>369</v>
      </c>
      <c r="D120" s="180">
        <v>18666485</v>
      </c>
    </row>
    <row r="121" spans="1:4" s="190" customFormat="1" ht="30" x14ac:dyDescent="0.25">
      <c r="A121" s="177">
        <v>31</v>
      </c>
      <c r="B121" s="181" t="s">
        <v>370</v>
      </c>
      <c r="C121" s="212" t="s">
        <v>371</v>
      </c>
      <c r="D121" s="180">
        <v>2846506</v>
      </c>
    </row>
    <row r="122" spans="1:4" s="190" customFormat="1" x14ac:dyDescent="0.25">
      <c r="A122" s="177">
        <v>32</v>
      </c>
      <c r="B122" s="181" t="s">
        <v>372</v>
      </c>
      <c r="C122" s="211" t="s">
        <v>373</v>
      </c>
      <c r="D122" s="180">
        <v>162495370</v>
      </c>
    </row>
    <row r="123" spans="1:4" s="190" customFormat="1" x14ac:dyDescent="0.25">
      <c r="A123" s="177">
        <v>33</v>
      </c>
      <c r="B123" s="181" t="s">
        <v>374</v>
      </c>
      <c r="C123" s="211" t="s">
        <v>375</v>
      </c>
      <c r="D123" s="180">
        <v>31043014</v>
      </c>
    </row>
    <row r="124" spans="1:4" s="190" customFormat="1" x14ac:dyDescent="0.25">
      <c r="A124" s="177">
        <v>34</v>
      </c>
      <c r="B124" s="181" t="s">
        <v>376</v>
      </c>
      <c r="C124" s="211" t="s">
        <v>377</v>
      </c>
      <c r="D124" s="180">
        <v>44234203</v>
      </c>
    </row>
    <row r="125" spans="1:4" s="190" customFormat="1" ht="15.75" thickBot="1" x14ac:dyDescent="0.3">
      <c r="A125" s="183">
        <v>35</v>
      </c>
      <c r="B125" s="184" t="s">
        <v>378</v>
      </c>
      <c r="C125" s="185" t="s">
        <v>379</v>
      </c>
      <c r="D125" s="186">
        <v>2927031</v>
      </c>
    </row>
    <row r="126" spans="1:4" s="190" customFormat="1" ht="30.75" thickTop="1" x14ac:dyDescent="0.25">
      <c r="A126" s="177">
        <v>36</v>
      </c>
      <c r="B126" s="181" t="s">
        <v>380</v>
      </c>
      <c r="C126" s="182" t="s">
        <v>381</v>
      </c>
      <c r="D126" s="180">
        <v>24942162</v>
      </c>
    </row>
    <row r="127" spans="1:4" s="190" customFormat="1" x14ac:dyDescent="0.25">
      <c r="A127" s="177">
        <v>37</v>
      </c>
      <c r="B127" s="181" t="s">
        <v>382</v>
      </c>
      <c r="C127" s="179" t="s">
        <v>383</v>
      </c>
      <c r="D127" s="180">
        <v>11699861</v>
      </c>
    </row>
    <row r="128" spans="1:4" s="190" customFormat="1" ht="30" x14ac:dyDescent="0.25">
      <c r="A128" s="177">
        <v>38</v>
      </c>
      <c r="B128" s="181" t="s">
        <v>384</v>
      </c>
      <c r="C128" s="182" t="s">
        <v>385</v>
      </c>
      <c r="D128" s="180">
        <v>30381180</v>
      </c>
    </row>
    <row r="129" spans="1:4" s="190" customFormat="1" x14ac:dyDescent="0.25">
      <c r="A129" s="177">
        <v>39</v>
      </c>
      <c r="B129" s="181" t="s">
        <v>386</v>
      </c>
      <c r="C129" s="179" t="s">
        <v>387</v>
      </c>
      <c r="D129" s="180">
        <v>11173185</v>
      </c>
    </row>
    <row r="130" spans="1:4" s="190" customFormat="1" x14ac:dyDescent="0.25">
      <c r="A130" s="177">
        <v>40</v>
      </c>
      <c r="B130" s="181" t="s">
        <v>388</v>
      </c>
      <c r="C130" s="179" t="s">
        <v>389</v>
      </c>
      <c r="D130" s="180">
        <v>5413025</v>
      </c>
    </row>
    <row r="131" spans="1:4" s="190" customFormat="1" x14ac:dyDescent="0.25">
      <c r="A131" s="177">
        <v>41</v>
      </c>
      <c r="B131" s="181" t="s">
        <v>390</v>
      </c>
      <c r="C131" s="179" t="s">
        <v>391</v>
      </c>
      <c r="D131" s="180">
        <v>6826250</v>
      </c>
    </row>
    <row r="132" spans="1:4" s="190" customFormat="1" x14ac:dyDescent="0.25">
      <c r="A132" s="177">
        <v>42</v>
      </c>
      <c r="B132" s="181" t="s">
        <v>392</v>
      </c>
      <c r="C132" s="179" t="s">
        <v>393</v>
      </c>
      <c r="D132" s="180">
        <v>325706470</v>
      </c>
    </row>
    <row r="133" spans="1:4" s="190" customFormat="1" x14ac:dyDescent="0.25">
      <c r="A133" s="177">
        <v>43</v>
      </c>
      <c r="B133" s="181" t="s">
        <v>394</v>
      </c>
      <c r="C133" s="179" t="s">
        <v>395</v>
      </c>
      <c r="D133" s="180">
        <v>1870081093</v>
      </c>
    </row>
    <row r="134" spans="1:4" s="190" customFormat="1" x14ac:dyDescent="0.25">
      <c r="A134" s="177">
        <v>44</v>
      </c>
      <c r="B134" s="181" t="s">
        <v>396</v>
      </c>
      <c r="C134" s="179" t="s">
        <v>397</v>
      </c>
      <c r="D134" s="180">
        <v>287942588</v>
      </c>
    </row>
    <row r="135" spans="1:4" s="190" customFormat="1" x14ac:dyDescent="0.25">
      <c r="A135" s="177">
        <v>45</v>
      </c>
      <c r="B135" s="181" t="s">
        <v>398</v>
      </c>
      <c r="C135" s="179" t="s">
        <v>399</v>
      </c>
      <c r="D135" s="180">
        <v>563372382</v>
      </c>
    </row>
    <row r="136" spans="1:4" s="190" customFormat="1" x14ac:dyDescent="0.25">
      <c r="A136" s="177">
        <v>46</v>
      </c>
      <c r="B136" s="181" t="s">
        <v>400</v>
      </c>
      <c r="C136" s="179" t="s">
        <v>401</v>
      </c>
      <c r="D136" s="180">
        <v>462357246</v>
      </c>
    </row>
    <row r="137" spans="1:4" s="190" customFormat="1" x14ac:dyDescent="0.25">
      <c r="A137" s="177">
        <v>47</v>
      </c>
      <c r="B137" s="181" t="s">
        <v>402</v>
      </c>
      <c r="C137" s="179" t="s">
        <v>403</v>
      </c>
      <c r="D137" s="180">
        <v>53424249</v>
      </c>
    </row>
    <row r="138" spans="1:4" s="190" customFormat="1" x14ac:dyDescent="0.25">
      <c r="A138" s="177">
        <v>48</v>
      </c>
      <c r="B138" s="181" t="s">
        <v>404</v>
      </c>
      <c r="C138" s="179" t="s">
        <v>405</v>
      </c>
      <c r="D138" s="180">
        <v>2083914</v>
      </c>
    </row>
    <row r="139" spans="1:4" s="190" customFormat="1" x14ac:dyDescent="0.25">
      <c r="A139" s="177">
        <v>49</v>
      </c>
      <c r="B139" s="181" t="s">
        <v>406</v>
      </c>
      <c r="C139" s="179" t="s">
        <v>407</v>
      </c>
      <c r="D139" s="180">
        <v>1554125</v>
      </c>
    </row>
    <row r="140" spans="1:4" s="190" customFormat="1" x14ac:dyDescent="0.25">
      <c r="A140" s="177">
        <v>50</v>
      </c>
      <c r="B140" s="181" t="s">
        <v>408</v>
      </c>
      <c r="C140" s="179" t="s">
        <v>409</v>
      </c>
      <c r="D140" s="180">
        <v>6594892</v>
      </c>
    </row>
    <row r="141" spans="1:4" ht="15.75" customHeight="1" x14ac:dyDescent="0.25">
      <c r="A141" s="177">
        <v>51</v>
      </c>
      <c r="B141" s="181" t="s">
        <v>410</v>
      </c>
      <c r="C141" s="179" t="s">
        <v>411</v>
      </c>
      <c r="D141" s="180">
        <v>18046088</v>
      </c>
    </row>
    <row r="142" spans="1:4" ht="9.75" customHeight="1" x14ac:dyDescent="0.25">
      <c r="A142" s="191"/>
      <c r="B142" s="194"/>
      <c r="C142" s="179"/>
      <c r="D142" s="195"/>
    </row>
    <row r="143" spans="1:4" ht="26.25" customHeight="1" x14ac:dyDescent="0.25">
      <c r="A143" s="230" t="s">
        <v>412</v>
      </c>
      <c r="B143" s="231"/>
      <c r="C143" s="232"/>
      <c r="D143" s="196">
        <f>D90+D9</f>
        <v>19642114795</v>
      </c>
    </row>
    <row r="144" spans="1:4" ht="15.75" thickBot="1" x14ac:dyDescent="0.3">
      <c r="A144" s="197"/>
      <c r="B144" s="198"/>
      <c r="C144" s="199"/>
      <c r="D144" s="200"/>
    </row>
    <row r="145" spans="1:6" ht="15.75" thickTop="1" x14ac:dyDescent="0.25">
      <c r="A145" s="201"/>
      <c r="B145" s="202"/>
      <c r="C145" s="203"/>
      <c r="D145" s="204"/>
    </row>
    <row r="146" spans="1:6" x14ac:dyDescent="0.25">
      <c r="A146" s="2" t="s">
        <v>413</v>
      </c>
      <c r="B146" s="202"/>
      <c r="C146" s="203"/>
      <c r="D146" s="204"/>
    </row>
    <row r="147" spans="1:6" x14ac:dyDescent="0.25">
      <c r="A147" s="201"/>
      <c r="B147" s="202"/>
      <c r="C147" s="203"/>
      <c r="D147" s="204"/>
      <c r="F147" s="204"/>
    </row>
    <row r="148" spans="1:6" x14ac:dyDescent="0.25">
      <c r="A148" s="201"/>
      <c r="B148" s="202"/>
      <c r="C148" s="203"/>
      <c r="D148" s="204"/>
    </row>
    <row r="149" spans="1:6" x14ac:dyDescent="0.25">
      <c r="A149" s="201"/>
      <c r="B149" s="202"/>
      <c r="C149" s="203"/>
      <c r="D149" s="204"/>
    </row>
    <row r="150" spans="1:6" x14ac:dyDescent="0.25">
      <c r="A150" s="201"/>
      <c r="B150" s="202"/>
      <c r="C150" s="203"/>
      <c r="D150" s="204"/>
    </row>
    <row r="151" spans="1:6" x14ac:dyDescent="0.25">
      <c r="A151" s="201"/>
      <c r="B151" s="202"/>
      <c r="C151" s="203"/>
      <c r="D151" s="204"/>
    </row>
    <row r="152" spans="1:6" x14ac:dyDescent="0.25">
      <c r="A152" s="201"/>
      <c r="B152" s="202"/>
      <c r="C152" s="203"/>
      <c r="D152" s="204"/>
    </row>
    <row r="153" spans="1:6" x14ac:dyDescent="0.25">
      <c r="A153" s="201"/>
      <c r="B153" s="202"/>
      <c r="C153" s="205"/>
      <c r="D153" s="206"/>
    </row>
    <row r="154" spans="1:6" x14ac:dyDescent="0.25">
      <c r="A154" s="201"/>
      <c r="B154" s="202"/>
      <c r="C154" s="205"/>
      <c r="D154" s="206"/>
    </row>
    <row r="155" spans="1:6" x14ac:dyDescent="0.25">
      <c r="A155" s="201"/>
      <c r="B155" s="202"/>
      <c r="C155" s="205"/>
      <c r="D155" s="206"/>
    </row>
    <row r="156" spans="1:6" x14ac:dyDescent="0.25">
      <c r="A156" s="201"/>
      <c r="B156" s="202"/>
      <c r="C156" s="205"/>
      <c r="D156" s="206"/>
    </row>
    <row r="157" spans="1:6" x14ac:dyDescent="0.25">
      <c r="A157" s="165"/>
      <c r="B157" s="166"/>
      <c r="C157" s="205"/>
      <c r="D157" s="206"/>
    </row>
    <row r="158" spans="1:6" x14ac:dyDescent="0.25">
      <c r="A158" s="165"/>
      <c r="B158" s="166"/>
      <c r="C158" s="205"/>
      <c r="D158" s="206"/>
    </row>
    <row r="159" spans="1:6" x14ac:dyDescent="0.25">
      <c r="A159" s="165"/>
      <c r="B159" s="166"/>
      <c r="C159" s="205"/>
      <c r="D159" s="206"/>
    </row>
    <row r="160" spans="1:6" x14ac:dyDescent="0.25">
      <c r="A160" s="165"/>
      <c r="B160" s="166"/>
      <c r="C160" s="205"/>
      <c r="D160" s="206"/>
    </row>
    <row r="161" spans="1:4" x14ac:dyDescent="0.25">
      <c r="A161" s="165"/>
      <c r="B161" s="166"/>
      <c r="C161" s="205"/>
      <c r="D161" s="206"/>
    </row>
    <row r="162" spans="1:4" x14ac:dyDescent="0.25">
      <c r="A162" s="165"/>
      <c r="B162" s="166"/>
      <c r="C162" s="205"/>
      <c r="D162" s="206"/>
    </row>
    <row r="163" spans="1:4" x14ac:dyDescent="0.25">
      <c r="A163" s="165"/>
      <c r="B163" s="166"/>
      <c r="C163" s="205"/>
      <c r="D163" s="206"/>
    </row>
    <row r="164" spans="1:4" x14ac:dyDescent="0.25">
      <c r="A164" s="165"/>
      <c r="B164" s="166"/>
      <c r="C164" s="205"/>
      <c r="D164" s="206"/>
    </row>
    <row r="165" spans="1:4" x14ac:dyDescent="0.25">
      <c r="A165" s="165"/>
      <c r="B165" s="166"/>
      <c r="C165" s="205"/>
      <c r="D165" s="206"/>
    </row>
    <row r="166" spans="1:4" x14ac:dyDescent="0.25">
      <c r="A166" s="165"/>
      <c r="B166" s="166"/>
      <c r="C166" s="205"/>
      <c r="D166" s="206"/>
    </row>
    <row r="167" spans="1:4" x14ac:dyDescent="0.25">
      <c r="A167" s="165"/>
      <c r="B167" s="166"/>
      <c r="C167" s="205"/>
      <c r="D167" s="206"/>
    </row>
    <row r="168" spans="1:4" x14ac:dyDescent="0.25">
      <c r="A168" s="165"/>
      <c r="B168" s="166"/>
      <c r="C168" s="205"/>
      <c r="D168" s="206"/>
    </row>
    <row r="169" spans="1:4" x14ac:dyDescent="0.25">
      <c r="A169" s="165"/>
      <c r="B169" s="166"/>
      <c r="C169" s="205"/>
      <c r="D169" s="206"/>
    </row>
    <row r="170" spans="1:4" x14ac:dyDescent="0.25">
      <c r="A170" s="165"/>
      <c r="B170" s="166"/>
      <c r="C170" s="205"/>
      <c r="D170" s="206"/>
    </row>
    <row r="171" spans="1:4" x14ac:dyDescent="0.25">
      <c r="A171" s="165"/>
      <c r="B171" s="166"/>
      <c r="C171" s="205"/>
      <c r="D171" s="206"/>
    </row>
    <row r="172" spans="1:4" x14ac:dyDescent="0.25">
      <c r="A172" s="165"/>
      <c r="B172" s="166"/>
      <c r="C172" s="205"/>
      <c r="D172" s="206"/>
    </row>
    <row r="173" spans="1:4" x14ac:dyDescent="0.25">
      <c r="A173" s="165"/>
      <c r="B173" s="166"/>
      <c r="C173" s="205"/>
      <c r="D173" s="206"/>
    </row>
    <row r="174" spans="1:4" x14ac:dyDescent="0.25">
      <c r="A174" s="165"/>
      <c r="B174" s="166"/>
      <c r="C174" s="205"/>
      <c r="D174" s="206"/>
    </row>
    <row r="175" spans="1:4" x14ac:dyDescent="0.25">
      <c r="A175" s="165"/>
      <c r="B175" s="166"/>
      <c r="C175" s="205"/>
      <c r="D175" s="206"/>
    </row>
    <row r="176" spans="1:4" x14ac:dyDescent="0.25">
      <c r="A176" s="165"/>
      <c r="B176" s="166"/>
      <c r="C176" s="205"/>
      <c r="D176" s="206"/>
    </row>
    <row r="177" spans="1:4" x14ac:dyDescent="0.25">
      <c r="A177" s="165"/>
      <c r="B177" s="166"/>
      <c r="C177" s="205"/>
      <c r="D177" s="206"/>
    </row>
    <row r="178" spans="1:4" x14ac:dyDescent="0.25">
      <c r="A178" s="165"/>
      <c r="B178" s="166"/>
      <c r="C178" s="205"/>
      <c r="D178" s="206"/>
    </row>
    <row r="179" spans="1:4" x14ac:dyDescent="0.25">
      <c r="A179" s="165"/>
      <c r="B179" s="166"/>
      <c r="C179" s="205"/>
      <c r="D179" s="206"/>
    </row>
    <row r="180" spans="1:4" x14ac:dyDescent="0.25">
      <c r="A180" s="165"/>
      <c r="B180" s="166"/>
      <c r="C180" s="205"/>
      <c r="D180" s="206"/>
    </row>
    <row r="181" spans="1:4" x14ac:dyDescent="0.25">
      <c r="A181" s="165"/>
      <c r="B181" s="166"/>
      <c r="C181" s="205"/>
      <c r="D181" s="206"/>
    </row>
    <row r="182" spans="1:4" x14ac:dyDescent="0.25">
      <c r="A182" s="165"/>
      <c r="B182" s="166"/>
      <c r="C182" s="205"/>
      <c r="D182" s="206"/>
    </row>
    <row r="183" spans="1:4" x14ac:dyDescent="0.25">
      <c r="A183" s="165"/>
      <c r="B183" s="166"/>
      <c r="C183" s="205"/>
      <c r="D183" s="206"/>
    </row>
    <row r="184" spans="1:4" x14ac:dyDescent="0.25">
      <c r="A184" s="165"/>
      <c r="B184" s="166"/>
      <c r="C184" s="205"/>
      <c r="D184" s="206"/>
    </row>
    <row r="185" spans="1:4" x14ac:dyDescent="0.25">
      <c r="A185" s="165"/>
      <c r="B185" s="166"/>
      <c r="C185" s="205"/>
      <c r="D185" s="206"/>
    </row>
    <row r="186" spans="1:4" x14ac:dyDescent="0.25">
      <c r="A186" s="165"/>
      <c r="B186" s="166"/>
      <c r="C186" s="205"/>
      <c r="D186" s="206"/>
    </row>
    <row r="187" spans="1:4" x14ac:dyDescent="0.25">
      <c r="A187" s="165"/>
      <c r="B187" s="166"/>
      <c r="C187" s="205"/>
      <c r="D187" s="206"/>
    </row>
    <row r="188" spans="1:4" x14ac:dyDescent="0.25">
      <c r="A188" s="165"/>
      <c r="B188" s="166"/>
      <c r="C188" s="205"/>
      <c r="D188" s="206"/>
    </row>
    <row r="189" spans="1:4" x14ac:dyDescent="0.25">
      <c r="A189" s="165"/>
      <c r="B189" s="166"/>
      <c r="C189" s="205"/>
      <c r="D189" s="206"/>
    </row>
    <row r="190" spans="1:4" x14ac:dyDescent="0.25">
      <c r="A190" s="165"/>
      <c r="B190" s="166"/>
      <c r="C190" s="205"/>
      <c r="D190" s="206"/>
    </row>
    <row r="191" spans="1:4" x14ac:dyDescent="0.25">
      <c r="A191" s="165"/>
      <c r="B191" s="166"/>
      <c r="C191" s="205"/>
      <c r="D191" s="206"/>
    </row>
    <row r="192" spans="1:4" x14ac:dyDescent="0.25">
      <c r="A192" s="165"/>
      <c r="B192" s="166"/>
      <c r="C192" s="205"/>
      <c r="D192" s="206"/>
    </row>
    <row r="193" spans="1:4" x14ac:dyDescent="0.25">
      <c r="A193" s="165"/>
      <c r="B193" s="166"/>
      <c r="C193" s="205"/>
      <c r="D193" s="206"/>
    </row>
    <row r="194" spans="1:4" x14ac:dyDescent="0.25">
      <c r="A194" s="165"/>
      <c r="B194" s="166"/>
      <c r="C194" s="205"/>
      <c r="D194" s="206"/>
    </row>
    <row r="195" spans="1:4" x14ac:dyDescent="0.25">
      <c r="A195" s="165"/>
      <c r="B195" s="166"/>
      <c r="C195" s="205"/>
      <c r="D195" s="206"/>
    </row>
    <row r="196" spans="1:4" x14ac:dyDescent="0.25">
      <c r="A196" s="165"/>
      <c r="B196" s="166"/>
      <c r="C196" s="205"/>
      <c r="D196" s="206"/>
    </row>
    <row r="197" spans="1:4" x14ac:dyDescent="0.25">
      <c r="A197" s="165"/>
      <c r="B197" s="166"/>
      <c r="C197" s="205"/>
      <c r="D197" s="206"/>
    </row>
    <row r="198" spans="1:4" x14ac:dyDescent="0.25">
      <c r="A198" s="165"/>
      <c r="B198" s="166"/>
      <c r="C198" s="205"/>
      <c r="D198" s="206"/>
    </row>
    <row r="199" spans="1:4" x14ac:dyDescent="0.25">
      <c r="A199" s="165"/>
      <c r="B199" s="166"/>
      <c r="C199" s="205"/>
      <c r="D199" s="206"/>
    </row>
    <row r="200" spans="1:4" x14ac:dyDescent="0.25">
      <c r="A200" s="165"/>
      <c r="B200" s="166"/>
      <c r="C200" s="205"/>
      <c r="D200" s="206"/>
    </row>
    <row r="201" spans="1:4" x14ac:dyDescent="0.25">
      <c r="A201" s="165"/>
      <c r="B201" s="166"/>
      <c r="C201" s="205"/>
      <c r="D201" s="206"/>
    </row>
    <row r="202" spans="1:4" x14ac:dyDescent="0.25">
      <c r="A202" s="165"/>
      <c r="B202" s="166"/>
      <c r="C202" s="205"/>
      <c r="D202" s="206"/>
    </row>
    <row r="203" spans="1:4" x14ac:dyDescent="0.25">
      <c r="A203" s="165"/>
      <c r="B203" s="166"/>
      <c r="C203" s="205"/>
      <c r="D203" s="206"/>
    </row>
    <row r="204" spans="1:4" x14ac:dyDescent="0.25">
      <c r="A204" s="165"/>
      <c r="B204" s="166"/>
      <c r="C204" s="205"/>
      <c r="D204" s="206"/>
    </row>
    <row r="205" spans="1:4" x14ac:dyDescent="0.25">
      <c r="A205" s="165"/>
      <c r="B205" s="166"/>
      <c r="C205" s="205"/>
      <c r="D205" s="206"/>
    </row>
    <row r="206" spans="1:4" x14ac:dyDescent="0.25">
      <c r="A206" s="165"/>
      <c r="B206" s="166"/>
      <c r="C206" s="205"/>
      <c r="D206" s="206"/>
    </row>
    <row r="207" spans="1:4" x14ac:dyDescent="0.25">
      <c r="A207" s="165"/>
      <c r="B207" s="166"/>
      <c r="C207" s="205"/>
      <c r="D207" s="206"/>
    </row>
    <row r="208" spans="1:4" x14ac:dyDescent="0.25">
      <c r="A208" s="165"/>
      <c r="B208" s="166"/>
      <c r="C208" s="205"/>
      <c r="D208" s="206"/>
    </row>
    <row r="209" spans="1:4" x14ac:dyDescent="0.25">
      <c r="A209" s="165"/>
      <c r="B209" s="166"/>
      <c r="C209" s="205"/>
      <c r="D209" s="206"/>
    </row>
    <row r="210" spans="1:4" x14ac:dyDescent="0.25">
      <c r="C210" s="205"/>
      <c r="D210" s="206"/>
    </row>
    <row r="211" spans="1:4" x14ac:dyDescent="0.25">
      <c r="C211" s="205"/>
      <c r="D211" s="206"/>
    </row>
    <row r="212" spans="1:4" s="208" customFormat="1" x14ac:dyDescent="0.25">
      <c r="A212"/>
      <c r="B212" s="158"/>
      <c r="C212" s="159"/>
      <c r="D212" s="207"/>
    </row>
    <row r="213" spans="1:4" s="208" customFormat="1" x14ac:dyDescent="0.25">
      <c r="A213"/>
      <c r="B213" s="158"/>
      <c r="C213" s="159"/>
      <c r="D213" s="207"/>
    </row>
    <row r="214" spans="1:4" s="208" customFormat="1" x14ac:dyDescent="0.25">
      <c r="A214"/>
      <c r="B214" s="158"/>
      <c r="C214" s="159"/>
      <c r="D214" s="207"/>
    </row>
    <row r="215" spans="1:4" s="208" customFormat="1" x14ac:dyDescent="0.25">
      <c r="A215"/>
      <c r="B215" s="158"/>
      <c r="C215" s="159"/>
      <c r="D215" s="207"/>
    </row>
  </sheetData>
  <mergeCells count="5">
    <mergeCell ref="A1:D1"/>
    <mergeCell ref="A2:D2"/>
    <mergeCell ref="A3:D3"/>
    <mergeCell ref="A4:D4"/>
    <mergeCell ref="A143:C143"/>
  </mergeCells>
  <printOptions horizontalCentered="1"/>
  <pageMargins left="0.39370078740157483" right="0.39370078740157483" top="0.39370078740157483" bottom="0.39370078740157483" header="0.31496062992125984" footer="0.31496062992125984"/>
  <pageSetup scale="69" orientation="portrait" r:id="rId1"/>
  <rowBreaks count="2" manualBreakCount="2">
    <brk id="67" max="16383" man="1"/>
    <brk id="12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ESTRATÉGICOS</vt:lpstr>
      <vt:lpstr>INSTITUCIONALES</vt:lpstr>
      <vt:lpstr>PBR X ORG. DE GOBIERNO PROP</vt:lpstr>
      <vt:lpstr>POR EJE</vt:lpstr>
      <vt:lpstr>POR PROGRAMA</vt:lpstr>
      <vt:lpstr>INSTITUCIONALES!Área_de_impresión</vt:lpstr>
      <vt:lpstr>ESTRATÉGICOS!Títulos_a_imprimir</vt:lpstr>
      <vt:lpstr>INSTITUCIONALES!Títulos_a_imprimir</vt:lpstr>
      <vt:lpstr>'POR PROGRAMA'!Títulos_a_imprimir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</cp:lastModifiedBy>
  <cp:lastPrinted>2015-11-24T18:55:23Z</cp:lastPrinted>
  <dcterms:created xsi:type="dcterms:W3CDTF">2015-10-21T21:44:11Z</dcterms:created>
  <dcterms:modified xsi:type="dcterms:W3CDTF">2015-12-15T23:09:42Z</dcterms:modified>
</cp:coreProperties>
</file>